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Petr Šroll\Desktop\Nová složka\"/>
    </mc:Choice>
  </mc:AlternateContent>
  <bookViews>
    <workbookView xWindow="0" yWindow="0" windowWidth="0" windowHeight="0"/>
  </bookViews>
  <sheets>
    <sheet name="Rekapitulace stavby" sheetId="1" r:id="rId1"/>
    <sheet name="01 - Silnoproudá elektroi..." sheetId="2" r:id="rId2"/>
    <sheet name="02 - Světelná instalace" sheetId="3" r:id="rId3"/>
    <sheet name="03 - Slaboproudé rozvody" sheetId="4" r:id="rId4"/>
    <sheet name="04 - Ostatní náklady" sheetId="5" r:id="rId5"/>
  </sheets>
  <definedNames>
    <definedName name="_xlnm.Print_Area" localSheetId="0">'Rekapitulace stavby'!$D$4:$AO$76,'Rekapitulace stavby'!$C$82:$AQ$99</definedName>
    <definedName name="_xlnm.Print_Titles" localSheetId="0">'Rekapitulace stavby'!$92:$92</definedName>
    <definedName name="_xlnm._FilterDatabase" localSheetId="1" hidden="1">'01 - Silnoproudá elektroi...'!$C$120:$K$177</definedName>
    <definedName name="_xlnm.Print_Area" localSheetId="1">'01 - Silnoproudá elektroi...'!$C$4:$J$76,'01 - Silnoproudá elektroi...'!$C$82:$J$102,'01 - Silnoproudá elektroi...'!$C$108:$K$177</definedName>
    <definedName name="_xlnm.Print_Titles" localSheetId="1">'01 - Silnoproudá elektroi...'!$120:$120</definedName>
    <definedName name="_xlnm._FilterDatabase" localSheetId="2" hidden="1">'02 - Světelná instalace'!$C$117:$K$156</definedName>
    <definedName name="_xlnm.Print_Area" localSheetId="2">'02 - Světelná instalace'!$C$4:$J$76,'02 - Světelná instalace'!$C$82:$J$99,'02 - Světelná instalace'!$C$105:$K$156</definedName>
    <definedName name="_xlnm.Print_Titles" localSheetId="2">'02 - Světelná instalace'!$117:$117</definedName>
    <definedName name="_xlnm._FilterDatabase" localSheetId="3" hidden="1">'03 - Slaboproudé rozvody'!$C$121:$K$146</definedName>
    <definedName name="_xlnm.Print_Area" localSheetId="3">'03 - Slaboproudé rozvody'!$C$4:$J$76,'03 - Slaboproudé rozvody'!$C$82:$J$103,'03 - Slaboproudé rozvody'!$C$109:$K$146</definedName>
    <definedName name="_xlnm.Print_Titles" localSheetId="3">'03 - Slaboproudé rozvody'!$121:$121</definedName>
    <definedName name="_xlnm._FilterDatabase" localSheetId="4" hidden="1">'04 - Ostatní náklady'!$C$120:$K$140</definedName>
    <definedName name="_xlnm.Print_Area" localSheetId="4">'04 - Ostatní náklady'!$C$4:$J$76,'04 - Ostatní náklady'!$C$82:$J$102,'04 - Ostatní náklady'!$C$108:$K$140</definedName>
    <definedName name="_xlnm.Print_Titles" localSheetId="4">'04 - Ostatní náklady'!$120:$120</definedName>
  </definedNames>
  <calcPr/>
</workbook>
</file>

<file path=xl/calcChain.xml><?xml version="1.0" encoding="utf-8"?>
<calcChain xmlns="http://schemas.openxmlformats.org/spreadsheetml/2006/main">
  <c i="5" l="1" r="J37"/>
  <c r="J36"/>
  <c i="1" r="AY98"/>
  <c i="5" r="J35"/>
  <c i="1" r="AX98"/>
  <c i="5" r="BI140"/>
  <c r="BH140"/>
  <c r="BG140"/>
  <c r="BF140"/>
  <c r="T140"/>
  <c r="T139"/>
  <c r="T138"/>
  <c r="R140"/>
  <c r="R139"/>
  <c r="R138"/>
  <c r="P140"/>
  <c r="P139"/>
  <c r="P138"/>
  <c r="BI137"/>
  <c r="BH137"/>
  <c r="BG137"/>
  <c r="BF137"/>
  <c r="T137"/>
  <c r="R137"/>
  <c r="P137"/>
  <c r="BI136"/>
  <c r="BH136"/>
  <c r="BG136"/>
  <c r="BF136"/>
  <c r="T136"/>
  <c r="R136"/>
  <c r="P136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F115"/>
  <c r="E113"/>
  <c r="F89"/>
  <c r="E87"/>
  <c r="J24"/>
  <c r="E24"/>
  <c r="J118"/>
  <c r="J23"/>
  <c r="J21"/>
  <c r="E21"/>
  <c r="J91"/>
  <c r="J20"/>
  <c r="J18"/>
  <c r="E18"/>
  <c r="F92"/>
  <c r="J17"/>
  <c r="J15"/>
  <c r="E15"/>
  <c r="F91"/>
  <c r="J14"/>
  <c r="J12"/>
  <c r="J115"/>
  <c r="E7"/>
  <c r="E111"/>
  <c i="4" r="J37"/>
  <c r="J36"/>
  <c i="1" r="AY97"/>
  <c i="4" r="J35"/>
  <c i="1" r="AX97"/>
  <c i="4"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0"/>
  <c r="BH140"/>
  <c r="BG140"/>
  <c r="BF140"/>
  <c r="T140"/>
  <c r="R140"/>
  <c r="P140"/>
  <c r="BI139"/>
  <c r="BH139"/>
  <c r="BG139"/>
  <c r="BF139"/>
  <c r="T139"/>
  <c r="R139"/>
  <c r="P139"/>
  <c r="BI136"/>
  <c r="BH136"/>
  <c r="BG136"/>
  <c r="BF136"/>
  <c r="T136"/>
  <c r="T135"/>
  <c r="R136"/>
  <c r="R135"/>
  <c r="P136"/>
  <c r="P135"/>
  <c r="BI134"/>
  <c r="BH134"/>
  <c r="BG134"/>
  <c r="BF134"/>
  <c r="T134"/>
  <c r="T133"/>
  <c r="T132"/>
  <c r="R134"/>
  <c r="R133"/>
  <c r="R132"/>
  <c r="P134"/>
  <c r="P133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F116"/>
  <c r="E114"/>
  <c r="F89"/>
  <c r="E87"/>
  <c r="J24"/>
  <c r="E24"/>
  <c r="J119"/>
  <c r="J23"/>
  <c r="J21"/>
  <c r="E21"/>
  <c r="J118"/>
  <c r="J20"/>
  <c r="J18"/>
  <c r="E18"/>
  <c r="F119"/>
  <c r="J17"/>
  <c r="J15"/>
  <c r="E15"/>
  <c r="F91"/>
  <c r="J14"/>
  <c r="J12"/>
  <c r="J116"/>
  <c r="E7"/>
  <c r="E112"/>
  <c i="3" r="J37"/>
  <c r="J36"/>
  <c i="1" r="AY96"/>
  <c i="3" r="J35"/>
  <c i="1" r="AX96"/>
  <c i="3"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0"/>
  <c r="BH140"/>
  <c r="BG140"/>
  <c r="BF140"/>
  <c r="T140"/>
  <c r="R140"/>
  <c r="P140"/>
  <c r="BI138"/>
  <c r="BH138"/>
  <c r="BG138"/>
  <c r="BF138"/>
  <c r="T138"/>
  <c r="R138"/>
  <c r="P138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F112"/>
  <c r="E110"/>
  <c r="F89"/>
  <c r="E87"/>
  <c r="J24"/>
  <c r="E24"/>
  <c r="J92"/>
  <c r="J23"/>
  <c r="J21"/>
  <c r="E21"/>
  <c r="J91"/>
  <c r="J20"/>
  <c r="J18"/>
  <c r="E18"/>
  <c r="F115"/>
  <c r="J17"/>
  <c r="J15"/>
  <c r="E15"/>
  <c r="F114"/>
  <c r="J14"/>
  <c r="J12"/>
  <c r="J89"/>
  <c r="E7"/>
  <c r="E85"/>
  <c i="2" r="J37"/>
  <c r="J36"/>
  <c i="1" r="AY95"/>
  <c i="2" r="J35"/>
  <c i="1" r="AX95"/>
  <c i="2"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4"/>
  <c r="BH154"/>
  <c r="BG154"/>
  <c r="BF154"/>
  <c r="T154"/>
  <c r="R154"/>
  <c r="P154"/>
  <c r="BI153"/>
  <c r="BH153"/>
  <c r="BG153"/>
  <c r="BF153"/>
  <c r="T153"/>
  <c r="R153"/>
  <c r="P153"/>
  <c r="BI151"/>
  <c r="BH151"/>
  <c r="BG151"/>
  <c r="BF151"/>
  <c r="T151"/>
  <c r="T150"/>
  <c r="R151"/>
  <c r="R150"/>
  <c r="P151"/>
  <c r="P150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R134"/>
  <c r="P134"/>
  <c r="BI132"/>
  <c r="BH132"/>
  <c r="BG132"/>
  <c r="BF132"/>
  <c r="T132"/>
  <c r="R132"/>
  <c r="P132"/>
  <c r="BI130"/>
  <c r="BH130"/>
  <c r="BG130"/>
  <c r="BF130"/>
  <c r="T130"/>
  <c r="R130"/>
  <c r="P130"/>
  <c r="BI128"/>
  <c r="BH128"/>
  <c r="BG128"/>
  <c r="BF128"/>
  <c r="T128"/>
  <c r="R128"/>
  <c r="P128"/>
  <c r="BI126"/>
  <c r="BH126"/>
  <c r="BG126"/>
  <c r="BF126"/>
  <c r="T126"/>
  <c r="R126"/>
  <c r="P126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F115"/>
  <c r="E113"/>
  <c r="F89"/>
  <c r="E87"/>
  <c r="J24"/>
  <c r="E24"/>
  <c r="J118"/>
  <c r="J23"/>
  <c r="J21"/>
  <c r="E21"/>
  <c r="J117"/>
  <c r="J20"/>
  <c r="J18"/>
  <c r="E18"/>
  <c r="F118"/>
  <c r="J17"/>
  <c r="J15"/>
  <c r="E15"/>
  <c r="F117"/>
  <c r="J14"/>
  <c r="J12"/>
  <c r="J115"/>
  <c r="E7"/>
  <c r="E85"/>
  <c i="1" r="L90"/>
  <c r="AM90"/>
  <c r="AM89"/>
  <c r="L89"/>
  <c r="AM87"/>
  <c r="L87"/>
  <c r="L85"/>
  <c r="L84"/>
  <c i="2" r="J130"/>
  <c r="BK161"/>
  <c r="J171"/>
  <c r="BK175"/>
  <c r="BK173"/>
  <c r="BK145"/>
  <c r="BK136"/>
  <c r="J138"/>
  <c r="BK171"/>
  <c r="J124"/>
  <c i="3" r="J127"/>
  <c r="J128"/>
  <c r="J147"/>
  <c r="J143"/>
  <c r="J151"/>
  <c r="BK138"/>
  <c r="BK123"/>
  <c i="4" r="BK129"/>
  <c r="J126"/>
  <c r="J136"/>
  <c i="5" r="J140"/>
  <c r="J129"/>
  <c r="J132"/>
  <c r="BK128"/>
  <c i="2" r="J146"/>
  <c r="BK154"/>
  <c r="J168"/>
  <c r="BK162"/>
  <c r="BK138"/>
  <c r="J126"/>
  <c r="J144"/>
  <c r="J163"/>
  <c r="BK146"/>
  <c r="BK124"/>
  <c i="3" r="BK133"/>
  <c r="BK131"/>
  <c r="BK156"/>
  <c r="BK144"/>
  <c r="BK121"/>
  <c r="BK143"/>
  <c r="J129"/>
  <c i="4" r="BK140"/>
  <c r="BK134"/>
  <c r="BK139"/>
  <c r="BK130"/>
  <c i="5" r="BK140"/>
  <c r="BK123"/>
  <c i="2" r="BK163"/>
  <c r="J165"/>
  <c r="BK153"/>
  <c r="BK122"/>
  <c r="J159"/>
  <c r="BK176"/>
  <c r="J164"/>
  <c r="J151"/>
  <c r="BK130"/>
  <c i="3" r="BK134"/>
  <c r="BK135"/>
  <c r="BK150"/>
  <c r="BK155"/>
  <c r="BK146"/>
  <c r="J136"/>
  <c r="J126"/>
  <c i="4" r="J146"/>
  <c r="J127"/>
  <c r="BK142"/>
  <c r="BK131"/>
  <c i="5" r="BK124"/>
  <c r="BK129"/>
  <c i="2" r="BK128"/>
  <c r="BK160"/>
  <c r="BK166"/>
  <c r="BK167"/>
  <c r="J160"/>
  <c r="J142"/>
  <c r="J170"/>
  <c r="J167"/>
  <c r="BK164"/>
  <c r="J166"/>
  <c r="J123"/>
  <c i="3" r="J131"/>
  <c r="J120"/>
  <c r="BK125"/>
  <c r="BK126"/>
  <c r="J130"/>
  <c r="BK128"/>
  <c i="4" r="BK143"/>
  <c r="BK125"/>
  <c r="J140"/>
  <c r="BK145"/>
  <c i="5" r="BK126"/>
  <c r="J127"/>
  <c r="BK132"/>
  <c i="2" r="BK123"/>
  <c r="BK144"/>
  <c r="BK148"/>
  <c r="BK165"/>
  <c r="BK151"/>
  <c r="J158"/>
  <c r="BK157"/>
  <c r="J154"/>
  <c r="J143"/>
  <c i="3" r="J156"/>
  <c r="BK120"/>
  <c r="J125"/>
  <c r="BK124"/>
  <c r="BK127"/>
  <c r="BK149"/>
  <c r="BK147"/>
  <c r="BK122"/>
  <c i="4" r="J131"/>
  <c r="J128"/>
  <c r="BK144"/>
  <c r="BK123"/>
  <c i="5" r="J133"/>
  <c r="J128"/>
  <c r="J123"/>
  <c i="2" r="J162"/>
  <c r="BK159"/>
  <c r="J145"/>
  <c r="J169"/>
  <c r="BK134"/>
  <c r="BK143"/>
  <c r="J136"/>
  <c r="J122"/>
  <c i="3" r="J155"/>
  <c r="J153"/>
  <c r="J134"/>
  <c r="J140"/>
  <c r="J148"/>
  <c r="BK129"/>
  <c i="4" r="BK127"/>
  <c r="J124"/>
  <c r="J143"/>
  <c r="J144"/>
  <c i="5" r="J137"/>
  <c r="BK134"/>
  <c i="2" r="J148"/>
  <c r="J173"/>
  <c r="J132"/>
  <c r="J157"/>
  <c r="BK141"/>
  <c r="J172"/>
  <c r="BK140"/>
  <c r="BK147"/>
  <c i="3" r="J149"/>
  <c r="J152"/>
  <c r="BK140"/>
  <c r="J133"/>
  <c r="BK136"/>
  <c r="J132"/>
  <c r="J124"/>
  <c i="4" r="BK128"/>
  <c r="BK136"/>
  <c r="J129"/>
  <c i="5" r="BK137"/>
  <c r="BK136"/>
  <c r="BK125"/>
  <c i="2" r="J175"/>
  <c r="BK168"/>
  <c r="J139"/>
  <c r="BK170"/>
  <c r="BK126"/>
  <c r="J134"/>
  <c r="BK142"/>
  <c i="3" r="BK145"/>
  <c r="BK154"/>
  <c r="J123"/>
  <c r="J145"/>
  <c r="BK152"/>
  <c r="J146"/>
  <c r="J135"/>
  <c r="BK130"/>
  <c i="4" r="J123"/>
  <c r="J142"/>
  <c r="J145"/>
  <c r="BK124"/>
  <c i="5" r="J136"/>
  <c r="J125"/>
  <c r="J126"/>
  <c i="2" r="BK177"/>
  <c r="J176"/>
  <c r="BK174"/>
  <c i="1" r="AS94"/>
  <c i="2" r="J141"/>
  <c r="J128"/>
  <c i="3" r="BK119"/>
  <c r="J144"/>
  <c r="BK148"/>
  <c r="J154"/>
  <c i="4" r="J134"/>
  <c r="J139"/>
  <c r="BK146"/>
  <c r="BK126"/>
  <c i="5" r="J124"/>
  <c r="BK133"/>
  <c i="2" r="BK132"/>
  <c r="BK169"/>
  <c r="BK172"/>
  <c r="J140"/>
  <c r="J177"/>
  <c r="BK158"/>
  <c r="J147"/>
  <c r="J153"/>
  <c r="J161"/>
  <c r="J174"/>
  <c r="BK139"/>
  <c i="3" r="BK151"/>
  <c r="BK153"/>
  <c r="J121"/>
  <c r="J138"/>
  <c r="BK132"/>
  <c r="J150"/>
  <c r="J122"/>
  <c r="J119"/>
  <c i="4" r="J130"/>
  <c r="J125"/>
  <c i="5" r="BK127"/>
  <c r="J134"/>
  <c i="3" l="1" r="T142"/>
  <c r="T141"/>
  <c r="T118"/>
  <c i="4" r="P141"/>
  <c i="2" r="BK156"/>
  <c r="J156"/>
  <c r="J101"/>
  <c r="T156"/>
  <c r="T155"/>
  <c i="4" r="T138"/>
  <c i="2" r="R152"/>
  <c r="R149"/>
  <c r="R121"/>
  <c r="P152"/>
  <c r="P149"/>
  <c i="3" r="P142"/>
  <c r="P141"/>
  <c r="P118"/>
  <c i="1" r="AU96"/>
  <c i="4" r="T141"/>
  <c i="2" r="R156"/>
  <c r="R155"/>
  <c r="BK152"/>
  <c r="J152"/>
  <c r="J99"/>
  <c i="5" r="T131"/>
  <c r="T122"/>
  <c r="T121"/>
  <c i="2" r="P156"/>
  <c r="P155"/>
  <c i="4" r="BK138"/>
  <c r="J138"/>
  <c r="J101"/>
  <c i="5" r="R131"/>
  <c r="R122"/>
  <c r="R121"/>
  <c i="4" r="P138"/>
  <c r="P137"/>
  <c r="P122"/>
  <c i="1" r="AU97"/>
  <c i="5" r="BK131"/>
  <c r="J131"/>
  <c r="J98"/>
  <c r="BK135"/>
  <c r="J135"/>
  <c r="J99"/>
  <c i="3" r="R142"/>
  <c r="R141"/>
  <c r="R118"/>
  <c i="4" r="BK141"/>
  <c r="J141"/>
  <c r="J102"/>
  <c i="5" r="P135"/>
  <c i="4" r="R138"/>
  <c i="5" r="P131"/>
  <c r="P122"/>
  <c r="P121"/>
  <c i="1" r="AU98"/>
  <c i="5" r="R135"/>
  <c i="2" r="T152"/>
  <c r="T149"/>
  <c i="3" r="BK142"/>
  <c r="J142"/>
  <c r="J98"/>
  <c i="4" r="R141"/>
  <c i="5" r="T135"/>
  <c i="4" r="BK133"/>
  <c i="5" r="BK122"/>
  <c r="BK121"/>
  <c r="J121"/>
  <c r="J96"/>
  <c i="2" r="BK150"/>
  <c r="J150"/>
  <c r="J98"/>
  <c i="4" r="BK135"/>
  <c r="J135"/>
  <c r="J99"/>
  <c i="5" r="BK139"/>
  <c r="BK138"/>
  <c r="J138"/>
  <c r="J100"/>
  <c r="BE123"/>
  <c r="F117"/>
  <c r="BE132"/>
  <c r="F118"/>
  <c r="BE124"/>
  <c r="BE134"/>
  <c r="E85"/>
  <c r="BE137"/>
  <c r="BE136"/>
  <c r="J89"/>
  <c r="J117"/>
  <c r="BE140"/>
  <c r="BE125"/>
  <c r="BE133"/>
  <c r="BE126"/>
  <c r="BE129"/>
  <c r="J92"/>
  <c r="BE127"/>
  <c r="BE128"/>
  <c i="4" r="E85"/>
  <c r="BE126"/>
  <c r="BE129"/>
  <c r="BE139"/>
  <c i="3" r="BK141"/>
  <c r="J141"/>
  <c r="J97"/>
  <c i="4" r="F92"/>
  <c r="BE124"/>
  <c r="BE134"/>
  <c r="BE142"/>
  <c r="J89"/>
  <c r="J92"/>
  <c r="BE123"/>
  <c r="BE128"/>
  <c r="BE136"/>
  <c r="BE140"/>
  <c r="BE131"/>
  <c r="F118"/>
  <c r="BE125"/>
  <c r="BE127"/>
  <c r="BE130"/>
  <c r="BE146"/>
  <c r="J91"/>
  <c r="BE143"/>
  <c r="BE144"/>
  <c r="BE145"/>
  <c i="3" r="E108"/>
  <c i="2" r="BK155"/>
  <c r="J155"/>
  <c r="J100"/>
  <c i="3" r="J114"/>
  <c r="BE127"/>
  <c r="BE123"/>
  <c r="BE146"/>
  <c r="BE150"/>
  <c r="BE151"/>
  <c r="F92"/>
  <c r="J115"/>
  <c r="BE125"/>
  <c r="BE128"/>
  <c r="BE133"/>
  <c r="BE145"/>
  <c r="BE152"/>
  <c r="BE144"/>
  <c r="BE147"/>
  <c r="BE153"/>
  <c r="J112"/>
  <c r="BE129"/>
  <c r="BE134"/>
  <c r="BE148"/>
  <c r="BE121"/>
  <c r="BE130"/>
  <c r="BE135"/>
  <c r="BE136"/>
  <c r="BE138"/>
  <c r="BE149"/>
  <c r="BE156"/>
  <c r="BE119"/>
  <c r="BE120"/>
  <c r="BE122"/>
  <c r="BE126"/>
  <c r="BE131"/>
  <c r="BE132"/>
  <c r="BE143"/>
  <c r="F91"/>
  <c r="BE124"/>
  <c r="BE140"/>
  <c r="BE154"/>
  <c r="BE155"/>
  <c i="2" r="BE128"/>
  <c r="J89"/>
  <c r="F91"/>
  <c r="J91"/>
  <c r="F92"/>
  <c r="J92"/>
  <c r="E111"/>
  <c r="BE134"/>
  <c r="BE147"/>
  <c r="BE153"/>
  <c r="BE144"/>
  <c r="BE167"/>
  <c r="BE171"/>
  <c r="BE122"/>
  <c r="BE126"/>
  <c r="BE130"/>
  <c r="BE143"/>
  <c r="BE145"/>
  <c r="BE158"/>
  <c r="BE168"/>
  <c r="BE173"/>
  <c r="BE164"/>
  <c r="BE138"/>
  <c r="BE139"/>
  <c r="BE154"/>
  <c r="BE163"/>
  <c r="BE165"/>
  <c r="BE132"/>
  <c r="BE148"/>
  <c r="BE151"/>
  <c r="BE175"/>
  <c r="BE176"/>
  <c r="BE136"/>
  <c r="BE142"/>
  <c r="BE146"/>
  <c r="BE159"/>
  <c r="BE160"/>
  <c r="BE161"/>
  <c r="BE166"/>
  <c r="BE123"/>
  <c r="BE170"/>
  <c r="BE140"/>
  <c r="BE162"/>
  <c r="BE174"/>
  <c r="BE124"/>
  <c r="BE141"/>
  <c r="BE157"/>
  <c r="BE169"/>
  <c r="BE172"/>
  <c r="BE177"/>
  <c r="J34"/>
  <c i="1" r="AW95"/>
  <c i="5" r="F36"/>
  <c i="1" r="BC98"/>
  <c i="2" r="F36"/>
  <c i="1" r="BC95"/>
  <c i="3" r="F34"/>
  <c i="1" r="BA96"/>
  <c i="4" r="F35"/>
  <c i="1" r="BB97"/>
  <c i="2" r="F35"/>
  <c i="1" r="BB95"/>
  <c i="3" r="F36"/>
  <c i="1" r="BC96"/>
  <c i="4" r="F37"/>
  <c i="1" r="BD97"/>
  <c i="3" r="F35"/>
  <c i="1" r="BB96"/>
  <c i="4" r="J34"/>
  <c i="1" r="AW97"/>
  <c i="3" r="J34"/>
  <c i="1" r="AW96"/>
  <c i="5" r="F37"/>
  <c i="1" r="BD98"/>
  <c i="4" r="F34"/>
  <c i="1" r="BA97"/>
  <c i="4" r="F36"/>
  <c i="1" r="BC97"/>
  <c i="5" r="J34"/>
  <c i="1" r="AW98"/>
  <c i="2" r="F34"/>
  <c i="1" r="BA95"/>
  <c i="5" r="F35"/>
  <c i="1" r="BB98"/>
  <c i="2" r="F37"/>
  <c i="1" r="BD95"/>
  <c i="3" r="F37"/>
  <c i="1" r="BD96"/>
  <c i="5" r="F34"/>
  <c i="1" r="BA98"/>
  <c i="4" l="1" r="R137"/>
  <c r="R122"/>
  <c r="BK132"/>
  <c r="J132"/>
  <c r="J97"/>
  <c i="2" r="T121"/>
  <c r="P121"/>
  <c i="1" r="AU95"/>
  <c i="4" r="T137"/>
  <c r="T122"/>
  <c r="J133"/>
  <c r="J98"/>
  <c i="5" r="J122"/>
  <c r="J97"/>
  <c i="4" r="BK137"/>
  <c r="J137"/>
  <c r="J100"/>
  <c i="2" r="BK149"/>
  <c r="J149"/>
  <c r="J97"/>
  <c i="5" r="J139"/>
  <c r="J101"/>
  <c i="3" r="BK118"/>
  <c r="J118"/>
  <c r="J96"/>
  <c i="2" r="BK121"/>
  <c r="J121"/>
  <c r="F33"/>
  <c i="1" r="AZ95"/>
  <c r="BC94"/>
  <c r="AY94"/>
  <c r="BB94"/>
  <c r="W31"/>
  <c r="AU94"/>
  <c i="3" r="F33"/>
  <c i="1" r="AZ96"/>
  <c r="BA94"/>
  <c r="W30"/>
  <c i="3" r="J33"/>
  <c i="1" r="AV96"/>
  <c r="AT96"/>
  <c i="5" r="J30"/>
  <c i="1" r="AG98"/>
  <c i="4" r="J33"/>
  <c i="1" r="AV97"/>
  <c r="AT97"/>
  <c i="2" r="J33"/>
  <c i="1" r="AV95"/>
  <c r="AT95"/>
  <c i="4" r="F33"/>
  <c i="1" r="AZ97"/>
  <c i="5" r="J33"/>
  <c i="1" r="AV98"/>
  <c r="AT98"/>
  <c r="AN98"/>
  <c i="5" r="F33"/>
  <c i="1" r="AZ98"/>
  <c r="BD94"/>
  <c r="W33"/>
  <c i="2" r="J30"/>
  <c i="1" r="AG95"/>
  <c i="4" l="1" r="BK122"/>
  <c r="J122"/>
  <c r="J96"/>
  <c i="5" r="J39"/>
  <c i="1" r="AN95"/>
  <c i="2" r="J96"/>
  <c r="J39"/>
  <c i="1" r="AW94"/>
  <c r="AK30"/>
  <c i="3" r="J30"/>
  <c i="1" r="AG96"/>
  <c r="W32"/>
  <c r="AX94"/>
  <c r="AZ94"/>
  <c r="AV94"/>
  <c r="AK29"/>
  <c i="3" l="1" r="J39"/>
  <c i="1" r="AN96"/>
  <c i="4" r="J30"/>
  <c i="1" r="AG97"/>
  <c r="AN97"/>
  <c r="AT94"/>
  <c r="W29"/>
  <c i="4" l="1" r="J39"/>
  <c i="1" r="AG94"/>
  <c r="AK26"/>
  <c r="AK35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<sst xmlns="http://schemas.openxmlformats.org/spreadsheetml/2006/main">
  <si>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</si>
  <si>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</si>
  <si>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</si>
  <si>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False</t>
  </si>
  <si>
    <t>{62d94822-4f1e-4ab9-94c8-19dd2e473731}</t>
  </si>
  <si>
    <t xml:space="preserve">&gt;&gt;  skryté sloupce  &lt;&lt;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</si>
  <si>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</si>
  <si>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</si>
  <si>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</si>
  <si>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</si>
  <si>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</si>
  <si>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</si>
  <si>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</si>
  <si>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</si>
  <si>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M05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</si>
  <si>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</si>
  <si>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</si>
  <si>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Rekonstrukce 1. NP domu nám. T.G. Masaryka 10, v Holicích</t>
  </si>
  <si>
    <t>KSO:</t>
  </si>
  <si>
    <t>CC-CZ:</t>
  </si>
  <si>
    <t>Místo:</t>
  </si>
  <si>
    <t xml:space="preserve"> </t>
  </si>
  <si>
    <t>Datum:</t>
  </si>
  <si>
    <t>22. 9. 2022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</si>
  <si>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</si>
  <si>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</si>
  <si>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</si>
  <si>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</si>
  <si>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</si>
  <si>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</si>
  <si>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</si>
  <si>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</si>
  <si>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</si>
  <si>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</si>
  <si>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</si>
  <si>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</si>
  <si>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</si>
  <si>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</si>
  <si>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</si>
  <si>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</si>
  <si>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</si>
  <si>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</si>
  <si>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</si>
  <si>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</si>
  <si>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</si>
  <si>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</si>
  <si>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</si>
  <si>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</si>
  <si>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</si>
  <si>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</si>
  <si>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</si>
  <si>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</si>
  <si>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</si>
  <si>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</si>
  <si>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</si>
  <si>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</si>
  <si>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</si>
  <si>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</si>
  <si>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</si>
  <si>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</si>
  <si>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</si>
  <si>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</si>
  <si>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</si>
  <si>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</si>
  <si>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</si>
  <si>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</si>
  <si>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</si>
  <si>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</si>
  <si>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</si>
  <si>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</si>
  <si>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</si>
  <si>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</si>
  <si>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</si>
  <si>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</si>
  <si>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</si>
  <si>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</si>
  <si>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</si>
  <si>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</si>
  <si>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</t>
  </si>
  <si>
    <t>Silnoproudá elektroinstalace</t>
  </si>
  <si>
    <t>STA</t>
  </si>
  <si>
    <t>1</t>
  </si>
  <si>
    <t>{84691b16-085d-481f-9378-fe3f5e60144c}</t>
  </si>
  <si>
    <t>2</t>
  </si>
  <si>
    <t>02</t>
  </si>
  <si>
    <t>Světelná instalace</t>
  </si>
  <si>
    <t>{432120fb-f3a8-483b-9e81-5ab63c41380c}</t>
  </si>
  <si>
    <t>03</t>
  </si>
  <si>
    <t>Slaboproudé rozvody</t>
  </si>
  <si>
    <t>{faeb9fe0-ed42-41fa-b9fc-90808bafa675}</t>
  </si>
  <si>
    <t>04</t>
  </si>
  <si>
    <t>Ostatní náklady</t>
  </si>
  <si>
    <t>{479c1fcd-af7f-454b-b2a7-2c3540340c0a}</t>
  </si>
  <si>
    <t>KRYCÍ LIST SOUPISU PRACÍ</t>
  </si>
  <si>
    <t>Objekt:</t>
  </si>
  <si>
    <t>01 - Silnoproudá elektroinstalace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</si>
  <si>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</si>
  <si>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</si>
  <si>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</si>
  <si>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</si>
  <si>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</si>
  <si>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</si>
  <si>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6 - Úpravy povrchů, podlahy a osazování výplní</t>
  </si>
  <si>
    <t xml:space="preserve">    9 - Ostatní konstrukce a práce, bourání</t>
  </si>
  <si>
    <t>PSV - Práce a dodávky PSV</t>
  </si>
  <si>
    <t xml:space="preserve">    741 - Elektroinstalace - silnoproud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</si>
  <si>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</si>
  <si>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</si>
  <si>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</si>
  <si>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</si>
  <si>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</si>
  <si>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</si>
  <si>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</si>
  <si>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</si>
  <si>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</si>
  <si>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</si>
  <si>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</si>
  <si>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</si>
  <si>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</si>
  <si>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M</t>
  </si>
  <si>
    <t>R01</t>
  </si>
  <si>
    <t>Rozvadeč RP1, oceloplechový, podomítkový (do SDK), 4x24modulů, IP40/20, In 40A, IK 10kA, kompletní, osazený a zapojený viz. výkres.</t>
  </si>
  <si>
    <t>kus</t>
  </si>
  <si>
    <t>8</t>
  </si>
  <si>
    <t>ROZPOCET</t>
  </si>
  <si>
    <t>4</t>
  </si>
  <si>
    <t>-1764352910</t>
  </si>
  <si>
    <t>R02</t>
  </si>
  <si>
    <t>Staveništní rozvaděč RST. Plastový, nástěnný, uzamykatelný, 3x13 modulů, IP40/20, In 40A, IK 10kA, kompletní, osazený viz. výkres</t>
  </si>
  <si>
    <t>-935531850</t>
  </si>
  <si>
    <t>3</t>
  </si>
  <si>
    <t>34111036</t>
  </si>
  <si>
    <t>kabel instalační jádro Cu plné izolace PVC plášť PVC 450/750V (CYKY) 3x2,5mm2</t>
  </si>
  <si>
    <t>m</t>
  </si>
  <si>
    <t>CS ÚRS 2022 01</t>
  </si>
  <si>
    <t>-359967623</t>
  </si>
  <si>
    <t>P</t>
  </si>
  <si>
    <t>Poznámka k položce:_x000d_
CYKY, průměr kabelu 9,5mm</t>
  </si>
  <si>
    <t>34113034</t>
  </si>
  <si>
    <t>kabel instalační jádro Cu plné izolace PVC plášť PVC 450/750V (CYKY) 5x10mm2</t>
  </si>
  <si>
    <t>-1915378925</t>
  </si>
  <si>
    <t>Poznámka k položce:_x000d_
CYKY, průměr kabelu 18mm</t>
  </si>
  <si>
    <t>5</t>
  </si>
  <si>
    <t>34111080</t>
  </si>
  <si>
    <t>kabel instalační jádro Cu plné izolace PVC plášť PVC 450/750V (CYKY) 4x16mm2</t>
  </si>
  <si>
    <t>1966950010</t>
  </si>
  <si>
    <t>Poznámka k položce:_x000d_
CYKY, průměr kabelu 18,6mm</t>
  </si>
  <si>
    <t>31</t>
  </si>
  <si>
    <t>34141142</t>
  </si>
  <si>
    <t>vodič propojovací jádro Cu lanované izolace PVC 450/750V (H07V-R) 1x16mm2</t>
  </si>
  <si>
    <t>-1131620053</t>
  </si>
  <si>
    <t>Poznámka k položce:_x000d_
H07V-R, průměr vodiče 6,9mm</t>
  </si>
  <si>
    <t>32</t>
  </si>
  <si>
    <t>34140850</t>
  </si>
  <si>
    <t>vodič propojovací jádro Cu lanované izolace PVC 450/750V (H07V-R) 1x25mm2</t>
  </si>
  <si>
    <t>2074124817</t>
  </si>
  <si>
    <t>Poznámka k položce:_x000d_
H07V-R, průměr vodiče 8,2mm</t>
  </si>
  <si>
    <t>33</t>
  </si>
  <si>
    <t>34140841</t>
  </si>
  <si>
    <t>vodič propojovací jádro Cu lanované izolace PVC 450/750V (H07V-R) 1x2,5mm2</t>
  </si>
  <si>
    <t>-280228797</t>
  </si>
  <si>
    <t>Poznámka k položce:_x000d_
H07V-R, průměr vodiče 3,9mm</t>
  </si>
  <si>
    <t>6</t>
  </si>
  <si>
    <t>34111094</t>
  </si>
  <si>
    <t>kabel instalační jádro Cu plné izolace PVC plášť PVC 450/750V (CYKY) 5x2,5mm2</t>
  </si>
  <si>
    <t>-647781965</t>
  </si>
  <si>
    <t>Poznámka k položce:_x000d_
CYKY, průměr kabelu 11,2mm</t>
  </si>
  <si>
    <t>7</t>
  </si>
  <si>
    <t>34113406</t>
  </si>
  <si>
    <t>kabel instalační flexibilní jádro Cu lanované izolace pryž plášť pryž 300/500V (H07RN-F) 3x1,50mm2</t>
  </si>
  <si>
    <t>1831492350</t>
  </si>
  <si>
    <t>34113407</t>
  </si>
  <si>
    <t>kabel instalační flexibilní jádro Cu lanované izolace pryž plášť pryž 300/500V (H07RN-F) 3x2,50mm2</t>
  </si>
  <si>
    <t>536854364</t>
  </si>
  <si>
    <t>9</t>
  </si>
  <si>
    <t>R03</t>
  </si>
  <si>
    <t>kabel instalační flexibilní jádro Cu lanované izolace pryž plášť pryž 300/500V (H07RN-F) 5x10mm2</t>
  </si>
  <si>
    <t>-1813552148</t>
  </si>
  <si>
    <t>10</t>
  </si>
  <si>
    <t>R04</t>
  </si>
  <si>
    <t>Drátěný Kabelový žlab 150x50, pozink, kompletní, včetně spojovacího a kotevního materiálu</t>
  </si>
  <si>
    <t>-1770038771</t>
  </si>
  <si>
    <t>45</t>
  </si>
  <si>
    <t>R07</t>
  </si>
  <si>
    <t>Krabice čtvercová 100x100mm, s víčkem, včetně svorkovnice pospojování</t>
  </si>
  <si>
    <t>1844682571</t>
  </si>
  <si>
    <t>11</t>
  </si>
  <si>
    <t>34571464</t>
  </si>
  <si>
    <t>krabice do dutých stěn PVC přístrojová kruhová D 70mm mělká</t>
  </si>
  <si>
    <t>-2130618774</t>
  </si>
  <si>
    <t>29</t>
  </si>
  <si>
    <t>34571450</t>
  </si>
  <si>
    <t>krabice pod omítku PVC přístrojová kruhová D 70mm</t>
  </si>
  <si>
    <t>-900375955</t>
  </si>
  <si>
    <t>12</t>
  </si>
  <si>
    <t>34555202</t>
  </si>
  <si>
    <t>zásuvka zápustná jednonásobná chráněná, šroubové svorky</t>
  </si>
  <si>
    <t>561183510</t>
  </si>
  <si>
    <t>13</t>
  </si>
  <si>
    <t>34555201</t>
  </si>
  <si>
    <t>zásuvka zápustná dvojnásobná chráněná, šroubové svorky</t>
  </si>
  <si>
    <t>1077476777</t>
  </si>
  <si>
    <t>14</t>
  </si>
  <si>
    <t>34555234</t>
  </si>
  <si>
    <t>zásuvka zápustná jednonásobná chráněná, s clonkami, s víčkem, IP44, bezšroubové svorky</t>
  </si>
  <si>
    <t>860473186</t>
  </si>
  <si>
    <t>R05</t>
  </si>
  <si>
    <t>Sada pro nouzovou signalizaci. kontrolní modul, zdroj bezpečného napájení, signální tahové tlačítko, rezetovací tlačítko, rámečky</t>
  </si>
  <si>
    <t>komplet</t>
  </si>
  <si>
    <t>1153859332</t>
  </si>
  <si>
    <t>HSV</t>
  </si>
  <si>
    <t>Práce a dodávky HSV</t>
  </si>
  <si>
    <t>Úpravy povrchů, podlahy a osazování výplní</t>
  </si>
  <si>
    <t>16</t>
  </si>
  <si>
    <t>K</t>
  </si>
  <si>
    <t>612335121</t>
  </si>
  <si>
    <t>Cementová štuková omítka rýh ve stěnách š do 150 mm</t>
  </si>
  <si>
    <t>m2</t>
  </si>
  <si>
    <t>-1281269751</t>
  </si>
  <si>
    <t>Ostatní konstrukce a práce, bourání</t>
  </si>
  <si>
    <t>18</t>
  </si>
  <si>
    <t>973031616</t>
  </si>
  <si>
    <t>Vysekání kapes ve zdivu cihelném na MV nebo MVC pro špalíky a krabice do 100x100x50 mm</t>
  </si>
  <si>
    <t>1013526408</t>
  </si>
  <si>
    <t>19</t>
  </si>
  <si>
    <t>974031121</t>
  </si>
  <si>
    <t>Vysekání rýh ve zdivu cihelném hl do 30 mm š do 30 mm</t>
  </si>
  <si>
    <t>62493589</t>
  </si>
  <si>
    <t>PSV</t>
  </si>
  <si>
    <t>Práce a dodávky PSV</t>
  </si>
  <si>
    <t>741</t>
  </si>
  <si>
    <t>Elektroinstalace - silnoproud</t>
  </si>
  <si>
    <t>30</t>
  </si>
  <si>
    <t>741112061</t>
  </si>
  <si>
    <t>Montáž krabice přístrojová zapuštěná plastová kruhová</t>
  </si>
  <si>
    <t>-78326123</t>
  </si>
  <si>
    <t>20</t>
  </si>
  <si>
    <t>741112062</t>
  </si>
  <si>
    <t>Montáž krabice přístrojová zapuštěná plastová kruhová pro sádrokartonové příčky, včetně zhotovení otvoru</t>
  </si>
  <si>
    <t>-918626332</t>
  </si>
  <si>
    <t>34</t>
  </si>
  <si>
    <t>741120001</t>
  </si>
  <si>
    <t>Montáž vodič Cu izolovaný plný a laněný žíla 0,35-6 mm2 pod omítku (např. CY)</t>
  </si>
  <si>
    <t>1991314614</t>
  </si>
  <si>
    <t>35</t>
  </si>
  <si>
    <t>741120003</t>
  </si>
  <si>
    <t>Montáž vodič Cu izolovaný plný a laněný žíla 10-16 mm2 pod omítku (např. CY)</t>
  </si>
  <si>
    <t>480224925</t>
  </si>
  <si>
    <t>36</t>
  </si>
  <si>
    <t>741120005</t>
  </si>
  <si>
    <t>Montáž vodič Cu izolovaný plný a laněný žíla 25-35 mm2 pod omítku (např. CY)</t>
  </si>
  <si>
    <t>1366546894</t>
  </si>
  <si>
    <t>37</t>
  </si>
  <si>
    <t>741122005</t>
  </si>
  <si>
    <t>Montáž kabel Cu bez ukončení uložený pod omítku plný plochý 3x1 až 2,5 mm2 (např. CYKYLo)</t>
  </si>
  <si>
    <t>112541559</t>
  </si>
  <si>
    <t>38</t>
  </si>
  <si>
    <t>741122611</t>
  </si>
  <si>
    <t>Montáž kabel Cu plný kulatý žíla 3x1,5 až 6 mm2 uložený pevně (např. CYKY)</t>
  </si>
  <si>
    <t>606582034</t>
  </si>
  <si>
    <t>39</t>
  </si>
  <si>
    <t>741122624</t>
  </si>
  <si>
    <t>Montáž kabel Cu plný kulatý žíla 4x16 až 25 mm2 uložený pevně (např. CYKY)</t>
  </si>
  <si>
    <t>1848121591</t>
  </si>
  <si>
    <t>40</t>
  </si>
  <si>
    <t>741122641</t>
  </si>
  <si>
    <t>Montáž kabel Cu plný kulatý žíla 5x1,5 až 2,5 mm2 uložený pevně (např. CYKY)</t>
  </si>
  <si>
    <t>1535605656</t>
  </si>
  <si>
    <t>41</t>
  </si>
  <si>
    <t>741122643</t>
  </si>
  <si>
    <t>Montáž kabel Cu plný kulatý žíla 5x10 mm2 uložený pevně (např. CYKY)</t>
  </si>
  <si>
    <t>-2025888328</t>
  </si>
  <si>
    <t>42</t>
  </si>
  <si>
    <t>741130001</t>
  </si>
  <si>
    <t>Ukončení vodič izolovaný do 2,5 mm2 v rozváděči nebo na přístroji</t>
  </si>
  <si>
    <t>-697041535</t>
  </si>
  <si>
    <t>43</t>
  </si>
  <si>
    <t>741130005</t>
  </si>
  <si>
    <t>Ukončení vodič izolovaný do 10 mm2 v rozváděči nebo na přístroji</t>
  </si>
  <si>
    <t>-1696791769</t>
  </si>
  <si>
    <t>44</t>
  </si>
  <si>
    <t>741130006</t>
  </si>
  <si>
    <t>Ukončení vodič izolovaný do 16 mm2 v rozváděči nebo na přístroji</t>
  </si>
  <si>
    <t>845778882</t>
  </si>
  <si>
    <t>741210001</t>
  </si>
  <si>
    <t>Montáž rozvodnice oceloplechová nebo plastová běžná do 20 kg</t>
  </si>
  <si>
    <t>835174759</t>
  </si>
  <si>
    <t>22</t>
  </si>
  <si>
    <t>741210002</t>
  </si>
  <si>
    <t>Montáž rozvodnice oceloplechová nebo plastová běžná do 50 kg</t>
  </si>
  <si>
    <t>-10635425</t>
  </si>
  <si>
    <t>24</t>
  </si>
  <si>
    <t>741313001</t>
  </si>
  <si>
    <t>Montáž zásuvka (polo)zapuštěná bezšroubové připojení 2P+PE se zapojením vodičů</t>
  </si>
  <si>
    <t>331604323</t>
  </si>
  <si>
    <t>25</t>
  </si>
  <si>
    <t>741313002</t>
  </si>
  <si>
    <t>Montáž zásuvka (polo)zapuštěná bezšroubové připojení 2P+PE dvojí zapojení - průběžná se zapojením vodičů</t>
  </si>
  <si>
    <t>-35597537</t>
  </si>
  <si>
    <t>26</t>
  </si>
  <si>
    <t>741313003</t>
  </si>
  <si>
    <t>Montáž zásuvka (polo)zapuštěná bezšroubové připojení 2x(2P+PE) dvojnásobná se zapojením vodičů</t>
  </si>
  <si>
    <t>-1444188596</t>
  </si>
  <si>
    <t>27</t>
  </si>
  <si>
    <t>741313082</t>
  </si>
  <si>
    <t>Montáž zásuvka chráněná (polo)zapuštěná šroubové připojení 2P+PE prostředí venkovní, mokré se zapojením vodičů</t>
  </si>
  <si>
    <t>-1882892922</t>
  </si>
  <si>
    <t>23</t>
  </si>
  <si>
    <t>741910302</t>
  </si>
  <si>
    <t>Montáž rošt a lávka typová se stojinou,výložníky a odbočkami pozinkovaná oboustranná</t>
  </si>
  <si>
    <t>-1032667238</t>
  </si>
  <si>
    <t>28</t>
  </si>
  <si>
    <t>R06</t>
  </si>
  <si>
    <t>montáž a nastavení sady pro nouzovou signalizaci komplet, včetně propojení, nastavení, odzkoušení</t>
  </si>
  <si>
    <t>-1303554515</t>
  </si>
  <si>
    <t>02 - Světelná instalace</t>
  </si>
  <si>
    <t xml:space="preserve">Vestavné LED svítidlo rastr 600x600mm, korpus lakovaný plech (RAL 9003) opálový kryt, 230V/15W,  IP40, 1850lm, 4000K, RA80, včetně el, předřadníku, nestmívatelné</t>
  </si>
  <si>
    <t>-2092774963</t>
  </si>
  <si>
    <t xml:space="preserve">Vestavné LED svítidlo rastr 600x600mm, korpus lakovaný plech (RAL 9003) opálový kryt, 230V/25W,  IP40, 2500lm, 4000K, RA80, včetně el, předřadníku, nestmívatelné</t>
  </si>
  <si>
    <t>1300052621</t>
  </si>
  <si>
    <t xml:space="preserve">Vestavné velkoplošné LED svítidlo rastr 600x600mm, rámeček lakovaný hliník (RAL 9003) mikroprismatický kryt, 230V/24W,  IP40, 3100lm, 4000K, RA80, UGR&lt;19, včetně el, předřadníku, nestmívatelné</t>
  </si>
  <si>
    <t>-729047337</t>
  </si>
  <si>
    <t xml:space="preserve">Vestavné velkoplošné LED svítidlo rastr 600x600mm, rámeček lakovaný hliník (RAL 9003) mikroprismatický kryt, 230V/35W,  IP40, 3950lm, 4000K, RA80, UGR&lt;19, včetně el, předřadníku, nestmívatelné</t>
  </si>
  <si>
    <t>700890446</t>
  </si>
  <si>
    <t xml:space="preserve">Vestavné velkoplošné LED svítidlo rastr 600x600mm, rámeček lakovaný hliník (RAL 9003) mikroprismatický kryt, 230V/49W,  IP40, 5000lm, 4000K, RA90, UGR&lt;19, včetně el, předřadníku, stmívatelné DALI</t>
  </si>
  <si>
    <t>964764659</t>
  </si>
  <si>
    <t xml:space="preserve">Vestavné velkoplošné LED svítidlo rastr 600x600mm, rámeček lakovaný hliník (RAL 9003) opálový kryt, 230V/23W,  IP54, 3100lm, 4000K, RA80, včetně el, předřadníku, nestmívatelné</t>
  </si>
  <si>
    <t>2014889542</t>
  </si>
  <si>
    <t>Lineární LED svítidlo 230V/25W, IP54, 2500lm, 4000K, délka 1200mm, přisazené</t>
  </si>
  <si>
    <t>1797284576</t>
  </si>
  <si>
    <t>R08</t>
  </si>
  <si>
    <t>přisazené nouzové LED svítidlo korpus čtverec 100x100mm, bílá, svítící při výpadku napájení, s vestavěným akumulátorem LiFePO 3,2V, na dobu provozu 1 hod, 230V/2,2W, 380lm, 6500K</t>
  </si>
  <si>
    <t>1296563943</t>
  </si>
  <si>
    <t>R09</t>
  </si>
  <si>
    <t>vestavné nouzové LED svítidlo, ploché, korpus čtverec 100x100mm, bílá, svítící při výpadku napájení, s vestavěným akumulátorem LiFePO 3,2V, na dobu provozu 1 hod, 230V/2,2W, 380lm, 6500K</t>
  </si>
  <si>
    <t>-1911679223</t>
  </si>
  <si>
    <t>34535008</t>
  </si>
  <si>
    <t>ovládač zapínací kompletní, zápustný, řazení 1/0, šroubové svorky</t>
  </si>
  <si>
    <t>617500941</t>
  </si>
  <si>
    <t>34535003</t>
  </si>
  <si>
    <t>přepínač střídavý kompletní, zápustný, řazení 6, šroubové svorky</t>
  </si>
  <si>
    <t>-1281117999</t>
  </si>
  <si>
    <t>34535004</t>
  </si>
  <si>
    <t>přepínač křížový kompletní, zápustný, řazení 7, šroubové svorky</t>
  </si>
  <si>
    <t>-175438437</t>
  </si>
  <si>
    <t>34535044</t>
  </si>
  <si>
    <t>ovládač zápustný přepínací, řazení 6/0, IP44, šroubové svorky</t>
  </si>
  <si>
    <t>376604340</t>
  </si>
  <si>
    <t>34539034</t>
  </si>
  <si>
    <t>přístroj stmívače LED, pro otočné ovládání a tlač. spínání, šroubové svorky, adresovatelný DALI</t>
  </si>
  <si>
    <t>-1556411337</t>
  </si>
  <si>
    <t>R10</t>
  </si>
  <si>
    <t>Doběhový časovač 230V pro ventilátory do 50W, triak, pro montáž do KU68</t>
  </si>
  <si>
    <t>1295119158</t>
  </si>
  <si>
    <t>285395556</t>
  </si>
  <si>
    <t>17</t>
  </si>
  <si>
    <t>34571465</t>
  </si>
  <si>
    <t>krabice do dutých stěn PVC přístrojová kruhová D 70mm hluboká</t>
  </si>
  <si>
    <t>-89664578</t>
  </si>
  <si>
    <t>34111030</t>
  </si>
  <si>
    <t>kabel instalační jádro Cu plné izolace PVC plášť PVC 450/750V (CYKY) 3x1,5mm2</t>
  </si>
  <si>
    <t>1689717836</t>
  </si>
  <si>
    <t>Poznámka k položce:_x000d_
CYKY, průměr kabelu 8,6mm</t>
  </si>
  <si>
    <t>34111090</t>
  </si>
  <si>
    <t>kabel instalační jádro Cu plné izolace PVC plášť PVC 450/750V (CYKY) 5x1,5mm2</t>
  </si>
  <si>
    <t>-656851116</t>
  </si>
  <si>
    <t>Poznámka k položce:_x000d_
CYKY, průměr kabelu 10,1mm</t>
  </si>
  <si>
    <t>34562693</t>
  </si>
  <si>
    <t>svorkovnice krabicová bezšroubová jednopólová pro 2 vodiče 0,5-2,5mm2, 400V 24A</t>
  </si>
  <si>
    <t>-1285057029</t>
  </si>
  <si>
    <t>-1492599263</t>
  </si>
  <si>
    <t>-1930069450</t>
  </si>
  <si>
    <t>1586911725</t>
  </si>
  <si>
    <t>-2102745659</t>
  </si>
  <si>
    <t>741310101</t>
  </si>
  <si>
    <t>Montáž spínač (polo)zapuštěný bezšroubové připojení 1-jednopólový se zapojením vodičů</t>
  </si>
  <si>
    <t>1667664901</t>
  </si>
  <si>
    <t>741310122</t>
  </si>
  <si>
    <t>Montáž přepínač (polo)zapuštěný bezšroubové připojení 6-střídavý se zapojením vodičů</t>
  </si>
  <si>
    <t>1138512783</t>
  </si>
  <si>
    <t>741310126</t>
  </si>
  <si>
    <t>Montáž přepínač (polo)zapuštěný bezšroubové připojení 7-křížový se zapojením vodičů</t>
  </si>
  <si>
    <t>-1578860598</t>
  </si>
  <si>
    <t>741310203</t>
  </si>
  <si>
    <t>Montáž spínač (polo)zapuštěný šroubové připojení 1-jednopólový s plynulou regulací se zapojením vodičů</t>
  </si>
  <si>
    <t>-241762906</t>
  </si>
  <si>
    <t>741310263</t>
  </si>
  <si>
    <t>Montáž přepínač (polo)zapuštěný šroubové připojení 6-střídavých prostředí venkovní/mokré se zapojením vodičů</t>
  </si>
  <si>
    <t>1083795104</t>
  </si>
  <si>
    <t>741370001</t>
  </si>
  <si>
    <t>Montáž svítidlo žárovkové bytové stropní přisazené 1 zdroj bez skla</t>
  </si>
  <si>
    <t>-1005898835</t>
  </si>
  <si>
    <t>741371002</t>
  </si>
  <si>
    <t>Montáž svítidlo zářivkové bytové stropní přisazené 1 zdroj s krytem</t>
  </si>
  <si>
    <t>1924071447</t>
  </si>
  <si>
    <t>741372101</t>
  </si>
  <si>
    <t>Montáž svítidlo LED interiérové vestavné podhledové bodové se zapojením vodičů</t>
  </si>
  <si>
    <t>1442518360</t>
  </si>
  <si>
    <t>741372112</t>
  </si>
  <si>
    <t>Montáž svítidlo LED interiérové vestavné panelové hranaté nebo kruhové přes 0,09 do 0,36 m2 se zapojením vodičů</t>
  </si>
  <si>
    <t>1152276920</t>
  </si>
  <si>
    <t>R11</t>
  </si>
  <si>
    <t>Montáž, zapojení a nastavení časovač ventilátoru do KP68</t>
  </si>
  <si>
    <t>1107558860</t>
  </si>
  <si>
    <t>03 - Slaboproudé rozvody</t>
  </si>
  <si>
    <t xml:space="preserve">    742 - Elektroinstalace - slaboproud</t>
  </si>
  <si>
    <t>RACK skříň velikost 15U, rozměry 802 × 600 × 440 mm (V×Š×H), cable management a odvětrávání, přední dvířka, odnímatelné bočnice a průhledná dvířka, šedá barva</t>
  </si>
  <si>
    <t>-98355293</t>
  </si>
  <si>
    <t>34571457</t>
  </si>
  <si>
    <t>krabice pod omítku PVC odbočná kruhová D 70mm s víčkem</t>
  </si>
  <si>
    <t>-409468464</t>
  </si>
  <si>
    <t>Patch panel 19" UTP 24 port CAT5E černý, 1U</t>
  </si>
  <si>
    <t>1052078738</t>
  </si>
  <si>
    <t>WiFi Access Point s WiFi 6, 802.11s/b/g/n/ac/ax až 5370 Mb/s, Dual-band (2,4 GHz 573,5 Mb/s + 5 GHz 4,8 Gb/s ), WPA, WPA2, WPA-PSK, WPA-Enterprise a WPA3, PoE (Power over Ethernet), QoS (Quality of Service), Guest Zone a MU-MIMO</t>
  </si>
  <si>
    <t>-2096974894</t>
  </si>
  <si>
    <t>-349041446</t>
  </si>
  <si>
    <t>34571152</t>
  </si>
  <si>
    <t>trubka elektroinstalační ohebná z PH, D 16/21,2mm</t>
  </si>
  <si>
    <t>718015293</t>
  </si>
  <si>
    <t>34571154</t>
  </si>
  <si>
    <t>trubka elektroinstalační ohebná z PH, D 22,9/28,5mm</t>
  </si>
  <si>
    <t>-1403047616</t>
  </si>
  <si>
    <t>Kabel sdělovací FTP CAT5e, vnitřní</t>
  </si>
  <si>
    <t>-314606932</t>
  </si>
  <si>
    <t>Zásuvka datová zápustná 2x RJ45, CAT5e, kompletní</t>
  </si>
  <si>
    <t>-726144831</t>
  </si>
  <si>
    <t>1627317448</t>
  </si>
  <si>
    <t>1668749851</t>
  </si>
  <si>
    <t>-1596620980</t>
  </si>
  <si>
    <t>304949949</t>
  </si>
  <si>
    <t>742</t>
  </si>
  <si>
    <t>Elektroinstalace - slaboproud</t>
  </si>
  <si>
    <t>742110002</t>
  </si>
  <si>
    <t>Montáž trubek pro slaboproud plastových ohebných uložených pod omítku</t>
  </si>
  <si>
    <t>312772405</t>
  </si>
  <si>
    <t>742121001</t>
  </si>
  <si>
    <t>Montáž kabelů sdělovacích pro vnitřní rozvody do 15 žil</t>
  </si>
  <si>
    <t>-1203308434</t>
  </si>
  <si>
    <t>742330024</t>
  </si>
  <si>
    <t>Montáž patch panelu 24 portů UTP/FTP</t>
  </si>
  <si>
    <t>1604028770</t>
  </si>
  <si>
    <t>742330042</t>
  </si>
  <si>
    <t>Montáž datové dvouzásuvky</t>
  </si>
  <si>
    <t>-531778390</t>
  </si>
  <si>
    <t>742330101</t>
  </si>
  <si>
    <t>Měření metalického segmentu s vyhotovením protokolu</t>
  </si>
  <si>
    <t>-1087834606</t>
  </si>
  <si>
    <t>04 - Ostatní náklady</t>
  </si>
  <si>
    <t>VRN - Vedlejší rozpočtové náklady</t>
  </si>
  <si>
    <t xml:space="preserve">    VRN1 - Průzkumné, geodetické a projektové práce</t>
  </si>
  <si>
    <t>741810003</t>
  </si>
  <si>
    <t>Zkoušky a prohlídky elektrických rozvodů a zařízení celková prohlídka a vyhotovení revizní zprávy (výchozí revize)</t>
  </si>
  <si>
    <t>CS ÚRS 2020 01</t>
  </si>
  <si>
    <t>578864738</t>
  </si>
  <si>
    <t>R003</t>
  </si>
  <si>
    <t>likvidace elektroodpadu, včetně skládkovného a dopravy</t>
  </si>
  <si>
    <t>tun</t>
  </si>
  <si>
    <t>-1362183507</t>
  </si>
  <si>
    <t>koordinace s ostatními profesemi</t>
  </si>
  <si>
    <t>hod</t>
  </si>
  <si>
    <t>-72914743</t>
  </si>
  <si>
    <t>pomocné práce</t>
  </si>
  <si>
    <t>-563152899</t>
  </si>
  <si>
    <t>R034</t>
  </si>
  <si>
    <t>práce spojené s vyhledáním stávajících obvodů</t>
  </si>
  <si>
    <t>-434034369</t>
  </si>
  <si>
    <t>R036</t>
  </si>
  <si>
    <t>demontážní práce</t>
  </si>
  <si>
    <t>2067854081</t>
  </si>
  <si>
    <t>R002</t>
  </si>
  <si>
    <t>spotřební materiál jinde neuvedený</t>
  </si>
  <si>
    <t>-1975480166</t>
  </si>
  <si>
    <t>Poznámka k položce:_x000d_
vruty, hmoždinky, vázací pásky, popisové štítky apod.</t>
  </si>
  <si>
    <t>741820102</t>
  </si>
  <si>
    <t>Měření intenzity osvětlení</t>
  </si>
  <si>
    <t>soubor</t>
  </si>
  <si>
    <t>296400081</t>
  </si>
  <si>
    <t>998741101</t>
  </si>
  <si>
    <t>Přesun hmot tonážní pro silnoproud v objektech v do 6 m</t>
  </si>
  <si>
    <t>t</t>
  </si>
  <si>
    <t>-329855080</t>
  </si>
  <si>
    <t>998741181</t>
  </si>
  <si>
    <t>Příplatek k přesunu hmot tonážní 741 prováděný bez použití mechanizace</t>
  </si>
  <si>
    <t>-293083538</t>
  </si>
  <si>
    <t>998742101</t>
  </si>
  <si>
    <t>Přesun hmot tonážní pro slaboproud v objektech v do 6 m</t>
  </si>
  <si>
    <t>148501953</t>
  </si>
  <si>
    <t>998742181</t>
  </si>
  <si>
    <t>Příplatek k přesunu hmot tonážní 742 prováděný bez použití mechanizace</t>
  </si>
  <si>
    <t>1270071102</t>
  </si>
  <si>
    <t>VRN</t>
  </si>
  <si>
    <t>Vedlejší rozpočtové náklady</t>
  </si>
  <si>
    <t>VRN1</t>
  </si>
  <si>
    <t>Průzkumné, geodetické a projektové práce</t>
  </si>
  <si>
    <t>013254000</t>
  </si>
  <si>
    <t>Dokumentace skutečného provedení stavby</t>
  </si>
  <si>
    <t>1024</t>
  </si>
  <si>
    <t>645191979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</si>
</sst>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0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10" fillId="2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4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4" fontId="14" fillId="0" borderId="5" xfId="0" applyNumberFormat="1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15" fillId="0" borderId="0" xfId="0" applyNumberFormat="1" applyFont="1" applyAlignment="1">
      <alignment vertical="center"/>
    </xf>
    <xf numFmtId="0" fontId="15" fillId="0" borderId="0" xfId="0" applyFont="1" applyAlignment="1">
      <alignment horizontal="lef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4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9" fillId="5" borderId="6" xfId="0" applyFont="1" applyFill="1" applyBorder="1" applyAlignment="1">
      <alignment horizontal="center" vertical="center"/>
    </xf>
    <xf numFmtId="0" fontId="19" fillId="5" borderId="7" xfId="0" applyFont="1" applyFill="1" applyBorder="1" applyAlignment="1">
      <alignment horizontal="left" vertical="center"/>
    </xf>
    <xf numFmtId="0" fontId="0" fillId="5" borderId="7" xfId="0" applyFont="1" applyFill="1" applyBorder="1" applyAlignment="1">
      <alignment vertical="center"/>
    </xf>
    <xf numFmtId="0" fontId="19" fillId="5" borderId="7" xfId="0" applyFont="1" applyFill="1" applyBorder="1" applyAlignment="1">
      <alignment horizontal="center" vertical="center"/>
    </xf>
    <xf numFmtId="0" fontId="19" fillId="5" borderId="7" xfId="0" applyFont="1" applyFill="1" applyBorder="1" applyAlignment="1">
      <alignment horizontal="right" vertical="center"/>
    </xf>
    <xf numFmtId="0" fontId="19" fillId="5" borderId="8" xfId="0" applyFont="1" applyFill="1" applyBorder="1" applyAlignment="1">
      <alignment horizontal="left" vertical="center"/>
    </xf>
    <xf numFmtId="0" fontId="19" fillId="5" borderId="0" xfId="0" applyFont="1" applyFill="1" applyAlignment="1">
      <alignment horizontal="center" vertical="center"/>
    </xf>
    <xf numFmtId="0" fontId="20" fillId="0" borderId="16" xfId="0" applyFont="1" applyBorder="1" applyAlignment="1">
      <alignment horizontal="center" vertical="center" wrapText="1"/>
    </xf>
    <xf numFmtId="0" fontId="20" fillId="0" borderId="17" xfId="0" applyFont="1" applyBorder="1" applyAlignment="1">
      <alignment horizontal="center" vertical="center" wrapText="1"/>
    </xf>
    <xf numFmtId="0" fontId="20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4" fontId="21" fillId="0" borderId="0" xfId="0" applyNumberFormat="1" applyFont="1" applyAlignment="1">
      <alignment horizontal="right" vertical="center"/>
    </xf>
    <xf numFmtId="4" fontId="21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7" fillId="0" borderId="14" xfId="0" applyNumberFormat="1" applyFont="1" applyBorder="1" applyAlignment="1">
      <alignment vertical="center"/>
    </xf>
    <xf numFmtId="4" fontId="17" fillId="0" borderId="0" xfId="0" applyNumberFormat="1" applyFont="1" applyBorder="1" applyAlignment="1">
      <alignment vertical="center"/>
    </xf>
    <xf numFmtId="166" fontId="17" fillId="0" borderId="0" xfId="0" applyNumberFormat="1" applyFont="1" applyBorder="1" applyAlignment="1">
      <alignment vertical="center"/>
    </xf>
    <xf numFmtId="4" fontId="17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4" fillId="0" borderId="0" xfId="0" applyFont="1" applyAlignment="1">
      <alignment vertical="center"/>
    </xf>
    <xf numFmtId="0" fontId="24" fillId="0" borderId="0" xfId="0" applyFont="1" applyAlignment="1">
      <alignment horizontal="left" vertical="center" wrapText="1"/>
    </xf>
    <xf numFmtId="0" fontId="25" fillId="0" borderId="0" xfId="0" applyFont="1" applyAlignment="1">
      <alignment vertical="center"/>
    </xf>
    <xf numFmtId="4" fontId="25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26" fillId="0" borderId="14" xfId="0" applyNumberFormat="1" applyFont="1" applyBorder="1" applyAlignment="1">
      <alignment vertical="center"/>
    </xf>
    <xf numFmtId="4" fontId="26" fillId="0" borderId="0" xfId="0" applyNumberFormat="1" applyFont="1" applyBorder="1" applyAlignment="1">
      <alignment vertical="center"/>
    </xf>
    <xf numFmtId="166" fontId="26" fillId="0" borderId="0" xfId="0" applyNumberFormat="1" applyFont="1" applyBorder="1" applyAlignment="1">
      <alignment vertical="center"/>
    </xf>
    <xf numFmtId="4" fontId="26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6" fillId="0" borderId="19" xfId="0" applyNumberFormat="1" applyFont="1" applyBorder="1" applyAlignment="1">
      <alignment vertical="center"/>
    </xf>
    <xf numFmtId="4" fontId="26" fillId="0" borderId="20" xfId="0" applyNumberFormat="1" applyFont="1" applyBorder="1" applyAlignment="1">
      <alignment vertical="center"/>
    </xf>
    <xf numFmtId="166" fontId="26" fillId="0" borderId="20" xfId="0" applyNumberFormat="1" applyFont="1" applyBorder="1" applyAlignment="1">
      <alignment vertical="center"/>
    </xf>
    <xf numFmtId="4" fontId="26" fillId="0" borderId="21" xfId="0" applyNumberFormat="1" applyFont="1" applyBorder="1" applyAlignment="1">
      <alignment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4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9" fillId="5" borderId="0" xfId="0" applyFont="1" applyFill="1" applyAlignment="1">
      <alignment horizontal="left" vertical="center"/>
    </xf>
    <xf numFmtId="0" fontId="19" fillId="5" borderId="0" xfId="0" applyFont="1" applyFill="1" applyAlignment="1">
      <alignment horizontal="right" vertical="center"/>
    </xf>
    <xf numFmtId="0" fontId="28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9" fillId="5" borderId="16" xfId="0" applyFont="1" applyFill="1" applyBorder="1" applyAlignment="1">
      <alignment horizontal="center" vertical="center" wrapText="1"/>
    </xf>
    <xf numFmtId="0" fontId="19" fillId="5" borderId="17" xfId="0" applyFont="1" applyFill="1" applyBorder="1" applyAlignment="1">
      <alignment horizontal="center" vertical="center" wrapText="1"/>
    </xf>
    <xf numFmtId="0" fontId="19" fillId="5" borderId="18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/>
    <xf numFmtId="166" fontId="29" fillId="0" borderId="12" xfId="0" applyNumberFormat="1" applyFont="1" applyBorder="1" applyAlignment="1"/>
    <xf numFmtId="166" fontId="29" fillId="0" borderId="13" xfId="0" applyNumberFormat="1" applyFont="1" applyBorder="1" applyAlignment="1"/>
    <xf numFmtId="4" fontId="30" fillId="0" borderId="0" xfId="0" applyNumberFormat="1" applyFont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31" fillId="0" borderId="22" xfId="0" applyFont="1" applyBorder="1" applyAlignment="1" applyProtection="1">
      <alignment horizontal="center" vertical="center"/>
      <protection locked="0"/>
    </xf>
    <xf numFmtId="49" fontId="31" fillId="0" borderId="22" xfId="0" applyNumberFormat="1" applyFont="1" applyBorder="1" applyAlignment="1" applyProtection="1">
      <alignment horizontal="left" vertical="center" wrapText="1"/>
      <protection locked="0"/>
    </xf>
    <xf numFmtId="0" fontId="31" fillId="0" borderId="22" xfId="0" applyFont="1" applyBorder="1" applyAlignment="1" applyProtection="1">
      <alignment horizontal="left" vertical="center" wrapText="1"/>
      <protection locked="0"/>
    </xf>
    <xf numFmtId="0" fontId="31" fillId="0" borderId="22" xfId="0" applyFont="1" applyBorder="1" applyAlignment="1" applyProtection="1">
      <alignment horizontal="center" vertical="center" wrapText="1"/>
      <protection locked="0"/>
    </xf>
    <xf numFmtId="167" fontId="31" fillId="0" borderId="22" xfId="0" applyNumberFormat="1" applyFont="1" applyBorder="1" applyAlignment="1" applyProtection="1">
      <alignment vertical="center"/>
      <protection locked="0"/>
    </xf>
    <xf numFmtId="4" fontId="31" fillId="3" borderId="22" xfId="0" applyNumberFormat="1" applyFont="1" applyFill="1" applyBorder="1" applyAlignment="1" applyProtection="1">
      <alignment vertical="center"/>
      <protection locked="0"/>
    </xf>
    <xf numFmtId="4" fontId="31" fillId="0" borderId="22" xfId="0" applyNumberFormat="1" applyFont="1" applyBorder="1" applyAlignment="1" applyProtection="1">
      <alignment vertical="center"/>
      <protection locked="0"/>
    </xf>
    <xf numFmtId="0" fontId="32" fillId="0" borderId="3" xfId="0" applyFont="1" applyBorder="1" applyAlignment="1">
      <alignment vertical="center"/>
    </xf>
    <xf numFmtId="0" fontId="31" fillId="3" borderId="14" xfId="0" applyFont="1" applyFill="1" applyBorder="1" applyAlignment="1" applyProtection="1">
      <alignment horizontal="left" vertical="center"/>
      <protection locked="0"/>
    </xf>
    <xf numFmtId="0" fontId="31" fillId="0" borderId="0" xfId="0" applyFont="1" applyBorder="1" applyAlignment="1">
      <alignment horizontal="center" vertical="center"/>
    </xf>
    <xf numFmtId="166" fontId="20" fillId="0" borderId="0" xfId="0" applyNumberFormat="1" applyFont="1" applyBorder="1" applyAlignment="1">
      <alignment vertical="center"/>
    </xf>
    <xf numFmtId="166" fontId="20" fillId="0" borderId="15" xfId="0" applyNumberFormat="1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>
      <alignment horizontal="left" vertical="center"/>
    </xf>
    <xf numFmtId="0" fontId="34" fillId="0" borderId="0" xfId="0" applyFont="1" applyAlignment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19" fillId="0" borderId="22" xfId="0" applyFont="1" applyBorder="1" applyAlignment="1" applyProtection="1">
      <alignment horizontal="center" vertical="center"/>
      <protection locked="0"/>
    </xf>
    <xf numFmtId="49" fontId="19" fillId="0" borderId="22" xfId="0" applyNumberFormat="1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center" vertical="center" wrapText="1"/>
      <protection locked="0"/>
    </xf>
    <xf numFmtId="167" fontId="19" fillId="0" borderId="22" xfId="0" applyNumberFormat="1" applyFont="1" applyBorder="1" applyAlignment="1" applyProtection="1">
      <alignment vertical="center"/>
      <protection locked="0"/>
    </xf>
    <xf numFmtId="4" fontId="19" fillId="3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  <protection locked="0"/>
    </xf>
    <xf numFmtId="0" fontId="20" fillId="3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>
      <alignment horizontal="center" vertical="center"/>
    </xf>
    <xf numFmtId="0" fontId="20" fillId="3" borderId="19" xfId="0" applyFont="1" applyFill="1" applyBorder="1" applyAlignment="1" applyProtection="1">
      <alignment horizontal="left" vertical="center"/>
      <protection locked="0"/>
    </xf>
    <xf numFmtId="0" fontId="20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0" fillId="0" borderId="20" xfId="0" applyNumberFormat="1" applyFont="1" applyBorder="1" applyAlignment="1">
      <alignment vertical="center"/>
    </xf>
    <xf numFmtId="166" fontId="20" fillId="0" borderId="21" xfId="0" applyNumberFormat="1" applyFont="1" applyBorder="1" applyAlignment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1</v>
      </c>
      <c r="BT1" s="13" t="s">
        <v>3</v>
      </c>
      <c r="BU1" s="13" t="s">
        <v>3</v>
      </c>
      <c r="BV1" s="13" t="s">
        <v>4</v>
      </c>
    </row>
    <row r="2" s="1" customFormat="1" ht="36.96" customHeight="1">
      <c r="AR2" s="14" t="s">
        <v>5</v>
      </c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5" t="s">
        <v>6</v>
      </c>
      <c r="BT2" s="15" t="s">
        <v>7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="1" customFormat="1" ht="24.96" customHeight="1">
      <c r="B4" s="18"/>
      <c r="D4" s="19" t="s">
        <v>9</v>
      </c>
      <c r="AR4" s="18"/>
      <c r="AS4" s="20" t="s">
        <v>10</v>
      </c>
      <c r="BE4" s="21" t="s">
        <v>11</v>
      </c>
      <c r="BS4" s="15" t="s">
        <v>12</v>
      </c>
    </row>
    <row r="5" s="1" customFormat="1" ht="12" customHeight="1">
      <c r="B5" s="18"/>
      <c r="D5" s="22" t="s">
        <v>13</v>
      </c>
      <c r="K5" s="23" t="s">
        <v>14</v>
      </c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R5" s="18"/>
      <c r="BE5" s="24" t="s">
        <v>15</v>
      </c>
      <c r="BS5" s="15" t="s">
        <v>6</v>
      </c>
    </row>
    <row r="6" s="1" customFormat="1" ht="36.96" customHeight="1">
      <c r="B6" s="18"/>
      <c r="D6" s="25" t="s">
        <v>16</v>
      </c>
      <c r="K6" s="26" t="s">
        <v>17</v>
      </c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R6" s="18"/>
      <c r="BE6" s="27"/>
      <c r="BS6" s="15" t="s">
        <v>6</v>
      </c>
    </row>
    <row r="7" s="1" customFormat="1" ht="12" customHeight="1">
      <c r="B7" s="18"/>
      <c r="D7" s="28" t="s">
        <v>18</v>
      </c>
      <c r="K7" s="23" t="s">
        <v>1</v>
      </c>
      <c r="AK7" s="28" t="s">
        <v>19</v>
      </c>
      <c r="AN7" s="23" t="s">
        <v>1</v>
      </c>
      <c r="AR7" s="18"/>
      <c r="BE7" s="27"/>
      <c r="BS7" s="15" t="s">
        <v>6</v>
      </c>
    </row>
    <row r="8" s="1" customFormat="1" ht="12" customHeight="1">
      <c r="B8" s="18"/>
      <c r="D8" s="28" t="s">
        <v>20</v>
      </c>
      <c r="K8" s="23" t="s">
        <v>21</v>
      </c>
      <c r="AK8" s="28" t="s">
        <v>22</v>
      </c>
      <c r="AN8" s="29" t="s">
        <v>23</v>
      </c>
      <c r="AR8" s="18"/>
      <c r="BE8" s="27"/>
      <c r="BS8" s="15" t="s">
        <v>6</v>
      </c>
    </row>
    <row r="9" s="1" customFormat="1" ht="14.4" customHeight="1">
      <c r="B9" s="18"/>
      <c r="AR9" s="18"/>
      <c r="BE9" s="27"/>
      <c r="BS9" s="15" t="s">
        <v>6</v>
      </c>
    </row>
    <row r="10" s="1" customFormat="1" ht="12" customHeight="1">
      <c r="B10" s="18"/>
      <c r="D10" s="28" t="s">
        <v>24</v>
      </c>
      <c r="AK10" s="28" t="s">
        <v>25</v>
      </c>
      <c r="AN10" s="23" t="s">
        <v>1</v>
      </c>
      <c r="AR10" s="18"/>
      <c r="BE10" s="27"/>
      <c r="BS10" s="15" t="s">
        <v>6</v>
      </c>
    </row>
    <row r="11" s="1" customFormat="1" ht="18.48" customHeight="1">
      <c r="B11" s="18"/>
      <c r="E11" s="23" t="s">
        <v>21</v>
      </c>
      <c r="AK11" s="28" t="s">
        <v>26</v>
      </c>
      <c r="AN11" s="23" t="s">
        <v>1</v>
      </c>
      <c r="AR11" s="18"/>
      <c r="BE11" s="27"/>
      <c r="BS11" s="15" t="s">
        <v>6</v>
      </c>
    </row>
    <row r="12" s="1" customFormat="1" ht="6.96" customHeight="1">
      <c r="B12" s="18"/>
      <c r="AR12" s="18"/>
      <c r="BE12" s="27"/>
      <c r="BS12" s="15" t="s">
        <v>6</v>
      </c>
    </row>
    <row r="13" s="1" customFormat="1" ht="12" customHeight="1">
      <c r="B13" s="18"/>
      <c r="D13" s="28" t="s">
        <v>27</v>
      </c>
      <c r="AK13" s="28" t="s">
        <v>25</v>
      </c>
      <c r="AN13" s="30" t="s">
        <v>28</v>
      </c>
      <c r="AR13" s="18"/>
      <c r="BE13" s="27"/>
      <c r="BS13" s="15" t="s">
        <v>6</v>
      </c>
    </row>
    <row r="14">
      <c r="B14" s="18"/>
      <c r="E14" s="30" t="s">
        <v>28</v>
      </c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/>
      <c r="R14" s="3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  <c r="AF14" s="31"/>
      <c r="AG14" s="31"/>
      <c r="AH14" s="31"/>
      <c r="AI14" s="31"/>
      <c r="AJ14" s="31"/>
      <c r="AK14" s="28" t="s">
        <v>26</v>
      </c>
      <c r="AN14" s="30" t="s">
        <v>28</v>
      </c>
      <c r="AR14" s="18"/>
      <c r="BE14" s="27"/>
      <c r="BS14" s="15" t="s">
        <v>6</v>
      </c>
    </row>
    <row r="15" s="1" customFormat="1" ht="6.96" customHeight="1">
      <c r="B15" s="18"/>
      <c r="AR15" s="18"/>
      <c r="BE15" s="27"/>
      <c r="BS15" s="15" t="s">
        <v>3</v>
      </c>
    </row>
    <row r="16" s="1" customFormat="1" ht="12" customHeight="1">
      <c r="B16" s="18"/>
      <c r="D16" s="28" t="s">
        <v>29</v>
      </c>
      <c r="AK16" s="28" t="s">
        <v>25</v>
      </c>
      <c r="AN16" s="23" t="s">
        <v>1</v>
      </c>
      <c r="AR16" s="18"/>
      <c r="BE16" s="27"/>
      <c r="BS16" s="15" t="s">
        <v>3</v>
      </c>
    </row>
    <row r="17" s="1" customFormat="1" ht="18.48" customHeight="1">
      <c r="B17" s="18"/>
      <c r="E17" s="23" t="s">
        <v>21</v>
      </c>
      <c r="AK17" s="28" t="s">
        <v>26</v>
      </c>
      <c r="AN17" s="23" t="s">
        <v>1</v>
      </c>
      <c r="AR17" s="18"/>
      <c r="BE17" s="27"/>
      <c r="BS17" s="15" t="s">
        <v>30</v>
      </c>
    </row>
    <row r="18" s="1" customFormat="1" ht="6.96" customHeight="1">
      <c r="B18" s="18"/>
      <c r="AR18" s="18"/>
      <c r="BE18" s="27"/>
      <c r="BS18" s="15" t="s">
        <v>6</v>
      </c>
    </row>
    <row r="19" s="1" customFormat="1" ht="12" customHeight="1">
      <c r="B19" s="18"/>
      <c r="D19" s="28" t="s">
        <v>31</v>
      </c>
      <c r="AK19" s="28" t="s">
        <v>25</v>
      </c>
      <c r="AN19" s="23" t="s">
        <v>1</v>
      </c>
      <c r="AR19" s="18"/>
      <c r="BE19" s="27"/>
      <c r="BS19" s="15" t="s">
        <v>6</v>
      </c>
    </row>
    <row r="20" s="1" customFormat="1" ht="18.48" customHeight="1">
      <c r="B20" s="18"/>
      <c r="E20" s="23" t="s">
        <v>21</v>
      </c>
      <c r="AK20" s="28" t="s">
        <v>26</v>
      </c>
      <c r="AN20" s="23" t="s">
        <v>1</v>
      </c>
      <c r="AR20" s="18"/>
      <c r="BE20" s="27"/>
      <c r="BS20" s="15" t="s">
        <v>30</v>
      </c>
    </row>
    <row r="21" s="1" customFormat="1" ht="6.96" customHeight="1">
      <c r="B21" s="18"/>
      <c r="AR21" s="18"/>
      <c r="BE21" s="27"/>
    </row>
    <row r="22" s="1" customFormat="1" ht="12" customHeight="1">
      <c r="B22" s="18"/>
      <c r="D22" s="28" t="s">
        <v>32</v>
      </c>
      <c r="AR22" s="18"/>
      <c r="BE22" s="27"/>
    </row>
    <row r="23" s="1" customFormat="1" ht="16.5" customHeight="1">
      <c r="B23" s="18"/>
      <c r="E23" s="32" t="s">
        <v>1</v>
      </c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  <c r="AF23" s="32"/>
      <c r="AG23" s="32"/>
      <c r="AH23" s="32"/>
      <c r="AI23" s="32"/>
      <c r="AJ23" s="32"/>
      <c r="AK23" s="32"/>
      <c r="AL23" s="32"/>
      <c r="AM23" s="32"/>
      <c r="AN23" s="32"/>
      <c r="AR23" s="18"/>
      <c r="BE23" s="27"/>
    </row>
    <row r="24" s="1" customFormat="1" ht="6.96" customHeight="1">
      <c r="B24" s="18"/>
      <c r="AR24" s="18"/>
      <c r="BE24" s="27"/>
    </row>
    <row r="25" s="1" customFormat="1" ht="6.96" customHeight="1">
      <c r="B25" s="18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R25" s="18"/>
      <c r="BE25" s="27"/>
    </row>
    <row r="26" s="2" customFormat="1" ht="25.92" customHeight="1">
      <c r="A26" s="34"/>
      <c r="B26" s="35"/>
      <c r="C26" s="34"/>
      <c r="D26" s="36" t="s">
        <v>33</v>
      </c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38">
        <f>ROUND(AG94,2)</f>
        <v>0</v>
      </c>
      <c r="AL26" s="37"/>
      <c r="AM26" s="37"/>
      <c r="AN26" s="37"/>
      <c r="AO26" s="37"/>
      <c r="AP26" s="34"/>
      <c r="AQ26" s="34"/>
      <c r="AR26" s="35"/>
      <c r="BE26" s="27"/>
    </row>
    <row r="27" s="2" customFormat="1" ht="6.96" customHeight="1">
      <c r="A27" s="34"/>
      <c r="B27" s="35"/>
      <c r="C27" s="34"/>
      <c r="D27" s="34"/>
      <c r="E27" s="34"/>
      <c r="F27" s="34"/>
      <c r="G27" s="34"/>
      <c r="H27" s="34"/>
      <c r="I27" s="34"/>
      <c r="J27" s="34"/>
      <c r="K27" s="34"/>
      <c r="L27" s="34"/>
      <c r="M27" s="34"/>
      <c r="N27" s="34"/>
      <c r="O27" s="34"/>
      <c r="P27" s="34"/>
      <c r="Q27" s="34"/>
      <c r="R27" s="34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  <c r="AF27" s="34"/>
      <c r="AG27" s="34"/>
      <c r="AH27" s="34"/>
      <c r="AI27" s="34"/>
      <c r="AJ27" s="34"/>
      <c r="AK27" s="34"/>
      <c r="AL27" s="34"/>
      <c r="AM27" s="34"/>
      <c r="AN27" s="34"/>
      <c r="AO27" s="34"/>
      <c r="AP27" s="34"/>
      <c r="AQ27" s="34"/>
      <c r="AR27" s="35"/>
      <c r="BE27" s="27"/>
    </row>
    <row r="28" s="2" customFormat="1">
      <c r="A28" s="34"/>
      <c r="B28" s="35"/>
      <c r="C28" s="34"/>
      <c r="D28" s="34"/>
      <c r="E28" s="34"/>
      <c r="F28" s="34"/>
      <c r="G28" s="34"/>
      <c r="H28" s="34"/>
      <c r="I28" s="34"/>
      <c r="J28" s="34"/>
      <c r="K28" s="34"/>
      <c r="L28" s="39" t="s">
        <v>34</v>
      </c>
      <c r="M28" s="39"/>
      <c r="N28" s="39"/>
      <c r="O28" s="39"/>
      <c r="P28" s="39"/>
      <c r="Q28" s="34"/>
      <c r="R28" s="34"/>
      <c r="S28" s="34"/>
      <c r="T28" s="34"/>
      <c r="U28" s="34"/>
      <c r="V28" s="34"/>
      <c r="W28" s="39" t="s">
        <v>35</v>
      </c>
      <c r="X28" s="39"/>
      <c r="Y28" s="39"/>
      <c r="Z28" s="39"/>
      <c r="AA28" s="39"/>
      <c r="AB28" s="39"/>
      <c r="AC28" s="39"/>
      <c r="AD28" s="39"/>
      <c r="AE28" s="39"/>
      <c r="AF28" s="34"/>
      <c r="AG28" s="34"/>
      <c r="AH28" s="34"/>
      <c r="AI28" s="34"/>
      <c r="AJ28" s="34"/>
      <c r="AK28" s="39" t="s">
        <v>36</v>
      </c>
      <c r="AL28" s="39"/>
      <c r="AM28" s="39"/>
      <c r="AN28" s="39"/>
      <c r="AO28" s="39"/>
      <c r="AP28" s="34"/>
      <c r="AQ28" s="34"/>
      <c r="AR28" s="35"/>
      <c r="BE28" s="27"/>
    </row>
    <row r="29" s="3" customFormat="1" ht="14.4" customHeight="1">
      <c r="A29" s="3"/>
      <c r="B29" s="40"/>
      <c r="C29" s="3"/>
      <c r="D29" s="28" t="s">
        <v>37</v>
      </c>
      <c r="E29" s="3"/>
      <c r="F29" s="28" t="s">
        <v>38</v>
      </c>
      <c r="G29" s="3"/>
      <c r="H29" s="3"/>
      <c r="I29" s="3"/>
      <c r="J29" s="3"/>
      <c r="K29" s="3"/>
      <c r="L29" s="41">
        <v>0.20999999999999999</v>
      </c>
      <c r="M29" s="3"/>
      <c r="N29" s="3"/>
      <c r="O29" s="3"/>
      <c r="P29" s="3"/>
      <c r="Q29" s="3"/>
      <c r="R29" s="3"/>
      <c r="S29" s="3"/>
      <c r="T29" s="3"/>
      <c r="U29" s="3"/>
      <c r="V29" s="3"/>
      <c r="W29" s="42">
        <f>ROUND(AZ94, 2)</f>
        <v>0</v>
      </c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42">
        <f>ROUND(AV94, 2)</f>
        <v>0</v>
      </c>
      <c r="AL29" s="3"/>
      <c r="AM29" s="3"/>
      <c r="AN29" s="3"/>
      <c r="AO29" s="3"/>
      <c r="AP29" s="3"/>
      <c r="AQ29" s="3"/>
      <c r="AR29" s="40"/>
      <c r="BE29" s="43"/>
    </row>
    <row r="30" s="3" customFormat="1" ht="14.4" customHeight="1">
      <c r="A30" s="3"/>
      <c r="B30" s="40"/>
      <c r="C30" s="3"/>
      <c r="D30" s="3"/>
      <c r="E30" s="3"/>
      <c r="F30" s="28" t="s">
        <v>39</v>
      </c>
      <c r="G30" s="3"/>
      <c r="H30" s="3"/>
      <c r="I30" s="3"/>
      <c r="J30" s="3"/>
      <c r="K30" s="3"/>
      <c r="L30" s="41">
        <v>0.14999999999999999</v>
      </c>
      <c r="M30" s="3"/>
      <c r="N30" s="3"/>
      <c r="O30" s="3"/>
      <c r="P30" s="3"/>
      <c r="Q30" s="3"/>
      <c r="R30" s="3"/>
      <c r="S30" s="3"/>
      <c r="T30" s="3"/>
      <c r="U30" s="3"/>
      <c r="V30" s="3"/>
      <c r="W30" s="42">
        <f>ROUND(BA94, 2)</f>
        <v>0</v>
      </c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42">
        <f>ROUND(AW94, 2)</f>
        <v>0</v>
      </c>
      <c r="AL30" s="3"/>
      <c r="AM30" s="3"/>
      <c r="AN30" s="3"/>
      <c r="AO30" s="3"/>
      <c r="AP30" s="3"/>
      <c r="AQ30" s="3"/>
      <c r="AR30" s="40"/>
      <c r="BE30" s="43"/>
    </row>
    <row r="31" hidden="1" s="3" customFormat="1" ht="14.4" customHeight="1">
      <c r="A31" s="3"/>
      <c r="B31" s="40"/>
      <c r="C31" s="3"/>
      <c r="D31" s="3"/>
      <c r="E31" s="3"/>
      <c r="F31" s="28" t="s">
        <v>40</v>
      </c>
      <c r="G31" s="3"/>
      <c r="H31" s="3"/>
      <c r="I31" s="3"/>
      <c r="J31" s="3"/>
      <c r="K31" s="3"/>
      <c r="L31" s="41">
        <v>0.20999999999999999</v>
      </c>
      <c r="M31" s="3"/>
      <c r="N31" s="3"/>
      <c r="O31" s="3"/>
      <c r="P31" s="3"/>
      <c r="Q31" s="3"/>
      <c r="R31" s="3"/>
      <c r="S31" s="3"/>
      <c r="T31" s="3"/>
      <c r="U31" s="3"/>
      <c r="V31" s="3"/>
      <c r="W31" s="42">
        <f>ROUND(BB94, 2)</f>
        <v>0</v>
      </c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42">
        <v>0</v>
      </c>
      <c r="AL31" s="3"/>
      <c r="AM31" s="3"/>
      <c r="AN31" s="3"/>
      <c r="AO31" s="3"/>
      <c r="AP31" s="3"/>
      <c r="AQ31" s="3"/>
      <c r="AR31" s="40"/>
      <c r="BE31" s="43"/>
    </row>
    <row r="32" hidden="1" s="3" customFormat="1" ht="14.4" customHeight="1">
      <c r="A32" s="3"/>
      <c r="B32" s="40"/>
      <c r="C32" s="3"/>
      <c r="D32" s="3"/>
      <c r="E32" s="3"/>
      <c r="F32" s="28" t="s">
        <v>41</v>
      </c>
      <c r="G32" s="3"/>
      <c r="H32" s="3"/>
      <c r="I32" s="3"/>
      <c r="J32" s="3"/>
      <c r="K32" s="3"/>
      <c r="L32" s="41">
        <v>0.14999999999999999</v>
      </c>
      <c r="M32" s="3"/>
      <c r="N32" s="3"/>
      <c r="O32" s="3"/>
      <c r="P32" s="3"/>
      <c r="Q32" s="3"/>
      <c r="R32" s="3"/>
      <c r="S32" s="3"/>
      <c r="T32" s="3"/>
      <c r="U32" s="3"/>
      <c r="V32" s="3"/>
      <c r="W32" s="42">
        <f>ROUND(BC94, 2)</f>
        <v>0</v>
      </c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42">
        <v>0</v>
      </c>
      <c r="AL32" s="3"/>
      <c r="AM32" s="3"/>
      <c r="AN32" s="3"/>
      <c r="AO32" s="3"/>
      <c r="AP32" s="3"/>
      <c r="AQ32" s="3"/>
      <c r="AR32" s="40"/>
      <c r="BE32" s="43"/>
    </row>
    <row r="33" hidden="1" s="3" customFormat="1" ht="14.4" customHeight="1">
      <c r="A33" s="3"/>
      <c r="B33" s="40"/>
      <c r="C33" s="3"/>
      <c r="D33" s="3"/>
      <c r="E33" s="3"/>
      <c r="F33" s="28" t="s">
        <v>42</v>
      </c>
      <c r="G33" s="3"/>
      <c r="H33" s="3"/>
      <c r="I33" s="3"/>
      <c r="J33" s="3"/>
      <c r="K33" s="3"/>
      <c r="L33" s="41">
        <v>0</v>
      </c>
      <c r="M33" s="3"/>
      <c r="N33" s="3"/>
      <c r="O33" s="3"/>
      <c r="P33" s="3"/>
      <c r="Q33" s="3"/>
      <c r="R33" s="3"/>
      <c r="S33" s="3"/>
      <c r="T33" s="3"/>
      <c r="U33" s="3"/>
      <c r="V33" s="3"/>
      <c r="W33" s="42">
        <f>ROUND(BD94, 2)</f>
        <v>0</v>
      </c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42">
        <v>0</v>
      </c>
      <c r="AL33" s="3"/>
      <c r="AM33" s="3"/>
      <c r="AN33" s="3"/>
      <c r="AO33" s="3"/>
      <c r="AP33" s="3"/>
      <c r="AQ33" s="3"/>
      <c r="AR33" s="40"/>
      <c r="BE33" s="43"/>
    </row>
    <row r="34" s="2" customFormat="1" ht="6.96" customHeight="1">
      <c r="A34" s="34"/>
      <c r="B34" s="35"/>
      <c r="C34" s="34"/>
      <c r="D34" s="34"/>
      <c r="E34" s="34"/>
      <c r="F34" s="34"/>
      <c r="G34" s="34"/>
      <c r="H34" s="34"/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  <c r="AF34" s="34"/>
      <c r="AG34" s="34"/>
      <c r="AH34" s="34"/>
      <c r="AI34" s="34"/>
      <c r="AJ34" s="34"/>
      <c r="AK34" s="34"/>
      <c r="AL34" s="34"/>
      <c r="AM34" s="34"/>
      <c r="AN34" s="34"/>
      <c r="AO34" s="34"/>
      <c r="AP34" s="34"/>
      <c r="AQ34" s="34"/>
      <c r="AR34" s="35"/>
      <c r="BE34" s="27"/>
    </row>
    <row r="35" s="2" customFormat="1" ht="25.92" customHeight="1">
      <c r="A35" s="34"/>
      <c r="B35" s="35"/>
      <c r="C35" s="44"/>
      <c r="D35" s="45" t="s">
        <v>43</v>
      </c>
      <c r="E35" s="46"/>
      <c r="F35" s="46"/>
      <c r="G35" s="46"/>
      <c r="H35" s="46"/>
      <c r="I35" s="46"/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7" t="s">
        <v>44</v>
      </c>
      <c r="U35" s="46"/>
      <c r="V35" s="46"/>
      <c r="W35" s="46"/>
      <c r="X35" s="48" t="s">
        <v>45</v>
      </c>
      <c r="Y35" s="46"/>
      <c r="Z35" s="46"/>
      <c r="AA35" s="46"/>
      <c r="AB35" s="46"/>
      <c r="AC35" s="46"/>
      <c r="AD35" s="46"/>
      <c r="AE35" s="46"/>
      <c r="AF35" s="46"/>
      <c r="AG35" s="46"/>
      <c r="AH35" s="46"/>
      <c r="AI35" s="46"/>
      <c r="AJ35" s="46"/>
      <c r="AK35" s="49">
        <f>SUM(AK26:AK33)</f>
        <v>0</v>
      </c>
      <c r="AL35" s="46"/>
      <c r="AM35" s="46"/>
      <c r="AN35" s="46"/>
      <c r="AO35" s="50"/>
      <c r="AP35" s="44"/>
      <c r="AQ35" s="44"/>
      <c r="AR35" s="35"/>
      <c r="BE35" s="34"/>
    </row>
    <row r="36" s="2" customFormat="1" ht="6.96" customHeight="1">
      <c r="A36" s="34"/>
      <c r="B36" s="35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  <c r="AF36" s="34"/>
      <c r="AG36" s="34"/>
      <c r="AH36" s="34"/>
      <c r="AI36" s="34"/>
      <c r="AJ36" s="34"/>
      <c r="AK36" s="34"/>
      <c r="AL36" s="34"/>
      <c r="AM36" s="34"/>
      <c r="AN36" s="34"/>
      <c r="AO36" s="34"/>
      <c r="AP36" s="34"/>
      <c r="AQ36" s="34"/>
      <c r="AR36" s="35"/>
      <c r="BE36" s="34"/>
    </row>
    <row r="37" s="2" customFormat="1" ht="14.4" customHeight="1">
      <c r="A37" s="34"/>
      <c r="B37" s="35"/>
      <c r="C37" s="34"/>
      <c r="D37" s="34"/>
      <c r="E37" s="34"/>
      <c r="F37" s="34"/>
      <c r="G37" s="34"/>
      <c r="H37" s="34"/>
      <c r="I37" s="34"/>
      <c r="J37" s="34"/>
      <c r="K37" s="34"/>
      <c r="L37" s="34"/>
      <c r="M37" s="34"/>
      <c r="N37" s="34"/>
      <c r="O37" s="34"/>
      <c r="P37" s="34"/>
      <c r="Q37" s="34"/>
      <c r="R37" s="34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  <c r="AF37" s="34"/>
      <c r="AG37" s="34"/>
      <c r="AH37" s="34"/>
      <c r="AI37" s="34"/>
      <c r="AJ37" s="34"/>
      <c r="AK37" s="34"/>
      <c r="AL37" s="34"/>
      <c r="AM37" s="34"/>
      <c r="AN37" s="34"/>
      <c r="AO37" s="34"/>
      <c r="AP37" s="34"/>
      <c r="AQ37" s="34"/>
      <c r="AR37" s="35"/>
      <c r="BE37" s="34"/>
    </row>
    <row r="38" s="1" customFormat="1" ht="14.4" customHeight="1">
      <c r="B38" s="18"/>
      <c r="AR38" s="18"/>
    </row>
    <row r="39" s="1" customFormat="1" ht="14.4" customHeight="1">
      <c r="B39" s="18"/>
      <c r="AR39" s="18"/>
    </row>
    <row r="40" s="1" customFormat="1" ht="14.4" customHeight="1">
      <c r="B40" s="18"/>
      <c r="AR40" s="18"/>
    </row>
    <row r="41" s="1" customFormat="1" ht="14.4" customHeight="1">
      <c r="B41" s="18"/>
      <c r="AR41" s="18"/>
    </row>
    <row r="42" s="1" customFormat="1" ht="14.4" customHeight="1">
      <c r="B42" s="18"/>
      <c r="AR42" s="18"/>
    </row>
    <row r="43" s="1" customFormat="1" ht="14.4" customHeight="1">
      <c r="B43" s="18"/>
      <c r="AR43" s="18"/>
    </row>
    <row r="44" s="1" customFormat="1" ht="14.4" customHeight="1">
      <c r="B44" s="18"/>
      <c r="AR44" s="18"/>
    </row>
    <row r="45" s="1" customFormat="1" ht="14.4" customHeight="1">
      <c r="B45" s="18"/>
      <c r="AR45" s="18"/>
    </row>
    <row r="46" s="1" customFormat="1" ht="14.4" customHeight="1">
      <c r="B46" s="18"/>
      <c r="AR46" s="18"/>
    </row>
    <row r="47" s="1" customFormat="1" ht="14.4" customHeight="1">
      <c r="B47" s="18"/>
      <c r="AR47" s="18"/>
    </row>
    <row r="48" s="1" customFormat="1" ht="14.4" customHeight="1">
      <c r="B48" s="18"/>
      <c r="AR48" s="18"/>
    </row>
    <row r="49" s="2" customFormat="1" ht="14.4" customHeight="1">
      <c r="B49" s="51"/>
      <c r="D49" s="52" t="s">
        <v>46</v>
      </c>
      <c r="E49" s="53"/>
      <c r="F49" s="53"/>
      <c r="G49" s="53"/>
      <c r="H49" s="53"/>
      <c r="I49" s="53"/>
      <c r="J49" s="53"/>
      <c r="K49" s="53"/>
      <c r="L49" s="53"/>
      <c r="M49" s="53"/>
      <c r="N49" s="53"/>
      <c r="O49" s="53"/>
      <c r="P49" s="53"/>
      <c r="Q49" s="53"/>
      <c r="R49" s="53"/>
      <c r="S49" s="53"/>
      <c r="T49" s="53"/>
      <c r="U49" s="53"/>
      <c r="V49" s="53"/>
      <c r="W49" s="53"/>
      <c r="X49" s="53"/>
      <c r="Y49" s="53"/>
      <c r="Z49" s="53"/>
      <c r="AA49" s="53"/>
      <c r="AB49" s="53"/>
      <c r="AC49" s="53"/>
      <c r="AD49" s="53"/>
      <c r="AE49" s="53"/>
      <c r="AF49" s="53"/>
      <c r="AG49" s="53"/>
      <c r="AH49" s="52" t="s">
        <v>47</v>
      </c>
      <c r="AI49" s="53"/>
      <c r="AJ49" s="53"/>
      <c r="AK49" s="53"/>
      <c r="AL49" s="53"/>
      <c r="AM49" s="53"/>
      <c r="AN49" s="53"/>
      <c r="AO49" s="53"/>
      <c r="AR49" s="51"/>
    </row>
    <row r="50">
      <c r="B50" s="18"/>
      <c r="AR50" s="18"/>
    </row>
    <row r="51">
      <c r="B51" s="18"/>
      <c r="AR51" s="18"/>
    </row>
    <row r="52">
      <c r="B52" s="18"/>
      <c r="AR52" s="18"/>
    </row>
    <row r="53">
      <c r="B53" s="18"/>
      <c r="AR53" s="18"/>
    </row>
    <row r="54">
      <c r="B54" s="18"/>
      <c r="AR54" s="18"/>
    </row>
    <row r="55">
      <c r="B55" s="18"/>
      <c r="AR55" s="18"/>
    </row>
    <row r="56">
      <c r="B56" s="18"/>
      <c r="AR56" s="18"/>
    </row>
    <row r="57">
      <c r="B57" s="18"/>
      <c r="AR57" s="18"/>
    </row>
    <row r="58">
      <c r="B58" s="18"/>
      <c r="AR58" s="18"/>
    </row>
    <row r="59">
      <c r="B59" s="18"/>
      <c r="AR59" s="18"/>
    </row>
    <row r="60" s="2" customFormat="1">
      <c r="A60" s="34"/>
      <c r="B60" s="35"/>
      <c r="C60" s="34"/>
      <c r="D60" s="54" t="s">
        <v>48</v>
      </c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  <c r="R60" s="37"/>
      <c r="S60" s="37"/>
      <c r="T60" s="37"/>
      <c r="U60" s="37"/>
      <c r="V60" s="54" t="s">
        <v>49</v>
      </c>
      <c r="W60" s="37"/>
      <c r="X60" s="37"/>
      <c r="Y60" s="37"/>
      <c r="Z60" s="37"/>
      <c r="AA60" s="37"/>
      <c r="AB60" s="37"/>
      <c r="AC60" s="37"/>
      <c r="AD60" s="37"/>
      <c r="AE60" s="37"/>
      <c r="AF60" s="37"/>
      <c r="AG60" s="37"/>
      <c r="AH60" s="54" t="s">
        <v>48</v>
      </c>
      <c r="AI60" s="37"/>
      <c r="AJ60" s="37"/>
      <c r="AK60" s="37"/>
      <c r="AL60" s="37"/>
      <c r="AM60" s="54" t="s">
        <v>49</v>
      </c>
      <c r="AN60" s="37"/>
      <c r="AO60" s="37"/>
      <c r="AP60" s="34"/>
      <c r="AQ60" s="34"/>
      <c r="AR60" s="35"/>
      <c r="BE60" s="34"/>
    </row>
    <row r="61">
      <c r="B61" s="18"/>
      <c r="AR61" s="18"/>
    </row>
    <row r="62">
      <c r="B62" s="18"/>
      <c r="AR62" s="18"/>
    </row>
    <row r="63">
      <c r="B63" s="18"/>
      <c r="AR63" s="18"/>
    </row>
    <row r="64" s="2" customFormat="1">
      <c r="A64" s="34"/>
      <c r="B64" s="35"/>
      <c r="C64" s="34"/>
      <c r="D64" s="52" t="s">
        <v>50</v>
      </c>
      <c r="E64" s="55"/>
      <c r="F64" s="55"/>
      <c r="G64" s="55"/>
      <c r="H64" s="55"/>
      <c r="I64" s="55"/>
      <c r="J64" s="55"/>
      <c r="K64" s="55"/>
      <c r="L64" s="55"/>
      <c r="M64" s="55"/>
      <c r="N64" s="55"/>
      <c r="O64" s="55"/>
      <c r="P64" s="55"/>
      <c r="Q64" s="55"/>
      <c r="R64" s="55"/>
      <c r="S64" s="55"/>
      <c r="T64" s="55"/>
      <c r="U64" s="55"/>
      <c r="V64" s="55"/>
      <c r="W64" s="55"/>
      <c r="X64" s="55"/>
      <c r="Y64" s="55"/>
      <c r="Z64" s="55"/>
      <c r="AA64" s="55"/>
      <c r="AB64" s="55"/>
      <c r="AC64" s="55"/>
      <c r="AD64" s="55"/>
      <c r="AE64" s="55"/>
      <c r="AF64" s="55"/>
      <c r="AG64" s="55"/>
      <c r="AH64" s="52" t="s">
        <v>51</v>
      </c>
      <c r="AI64" s="55"/>
      <c r="AJ64" s="55"/>
      <c r="AK64" s="55"/>
      <c r="AL64" s="55"/>
      <c r="AM64" s="55"/>
      <c r="AN64" s="55"/>
      <c r="AO64" s="55"/>
      <c r="AP64" s="34"/>
      <c r="AQ64" s="34"/>
      <c r="AR64" s="35"/>
      <c r="BE64" s="34"/>
    </row>
    <row r="65">
      <c r="B65" s="18"/>
      <c r="AR65" s="18"/>
    </row>
    <row r="66">
      <c r="B66" s="18"/>
      <c r="AR66" s="18"/>
    </row>
    <row r="67">
      <c r="B67" s="18"/>
      <c r="AR67" s="18"/>
    </row>
    <row r="68">
      <c r="B68" s="18"/>
      <c r="AR68" s="18"/>
    </row>
    <row r="69">
      <c r="B69" s="18"/>
      <c r="AR69" s="18"/>
    </row>
    <row r="70">
      <c r="B70" s="18"/>
      <c r="AR70" s="18"/>
    </row>
    <row r="71">
      <c r="B71" s="18"/>
      <c r="AR71" s="18"/>
    </row>
    <row r="72">
      <c r="B72" s="18"/>
      <c r="AR72" s="18"/>
    </row>
    <row r="73">
      <c r="B73" s="18"/>
      <c r="AR73" s="18"/>
    </row>
    <row r="74">
      <c r="B74" s="18"/>
      <c r="AR74" s="18"/>
    </row>
    <row r="75" s="2" customFormat="1">
      <c r="A75" s="34"/>
      <c r="B75" s="35"/>
      <c r="C75" s="34"/>
      <c r="D75" s="54" t="s">
        <v>48</v>
      </c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  <c r="Q75" s="37"/>
      <c r="R75" s="37"/>
      <c r="S75" s="37"/>
      <c r="T75" s="37"/>
      <c r="U75" s="37"/>
      <c r="V75" s="54" t="s">
        <v>49</v>
      </c>
      <c r="W75" s="37"/>
      <c r="X75" s="37"/>
      <c r="Y75" s="37"/>
      <c r="Z75" s="37"/>
      <c r="AA75" s="37"/>
      <c r="AB75" s="37"/>
      <c r="AC75" s="37"/>
      <c r="AD75" s="37"/>
      <c r="AE75" s="37"/>
      <c r="AF75" s="37"/>
      <c r="AG75" s="37"/>
      <c r="AH75" s="54" t="s">
        <v>48</v>
      </c>
      <c r="AI75" s="37"/>
      <c r="AJ75" s="37"/>
      <c r="AK75" s="37"/>
      <c r="AL75" s="37"/>
      <c r="AM75" s="54" t="s">
        <v>49</v>
      </c>
      <c r="AN75" s="37"/>
      <c r="AO75" s="37"/>
      <c r="AP75" s="34"/>
      <c r="AQ75" s="34"/>
      <c r="AR75" s="35"/>
      <c r="BE75" s="34"/>
    </row>
    <row r="76" s="2" customFormat="1">
      <c r="A76" s="34"/>
      <c r="B76" s="35"/>
      <c r="C76" s="34"/>
      <c r="D76" s="34"/>
      <c r="E76" s="34"/>
      <c r="F76" s="34"/>
      <c r="G76" s="34"/>
      <c r="H76" s="34"/>
      <c r="I76" s="34"/>
      <c r="J76" s="34"/>
      <c r="K76" s="34"/>
      <c r="L76" s="34"/>
      <c r="M76" s="34"/>
      <c r="N76" s="34"/>
      <c r="O76" s="34"/>
      <c r="P76" s="34"/>
      <c r="Q76" s="34"/>
      <c r="R76" s="34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  <c r="AF76" s="34"/>
      <c r="AG76" s="34"/>
      <c r="AH76" s="34"/>
      <c r="AI76" s="34"/>
      <c r="AJ76" s="34"/>
      <c r="AK76" s="34"/>
      <c r="AL76" s="34"/>
      <c r="AM76" s="34"/>
      <c r="AN76" s="34"/>
      <c r="AO76" s="34"/>
      <c r="AP76" s="34"/>
      <c r="AQ76" s="34"/>
      <c r="AR76" s="35"/>
      <c r="BE76" s="34"/>
    </row>
    <row r="77" s="2" customFormat="1" ht="6.96" customHeight="1">
      <c r="A77" s="34"/>
      <c r="B77" s="56"/>
      <c r="C77" s="57"/>
      <c r="D77" s="57"/>
      <c r="E77" s="57"/>
      <c r="F77" s="57"/>
      <c r="G77" s="57"/>
      <c r="H77" s="57"/>
      <c r="I77" s="57"/>
      <c r="J77" s="57"/>
      <c r="K77" s="57"/>
      <c r="L77" s="57"/>
      <c r="M77" s="57"/>
      <c r="N77" s="57"/>
      <c r="O77" s="57"/>
      <c r="P77" s="57"/>
      <c r="Q77" s="57"/>
      <c r="R77" s="57"/>
      <c r="S77" s="57"/>
      <c r="T77" s="57"/>
      <c r="U77" s="57"/>
      <c r="V77" s="57"/>
      <c r="W77" s="57"/>
      <c r="X77" s="57"/>
      <c r="Y77" s="57"/>
      <c r="Z77" s="57"/>
      <c r="AA77" s="57"/>
      <c r="AB77" s="57"/>
      <c r="AC77" s="57"/>
      <c r="AD77" s="57"/>
      <c r="AE77" s="57"/>
      <c r="AF77" s="57"/>
      <c r="AG77" s="57"/>
      <c r="AH77" s="57"/>
      <c r="AI77" s="57"/>
      <c r="AJ77" s="57"/>
      <c r="AK77" s="57"/>
      <c r="AL77" s="57"/>
      <c r="AM77" s="57"/>
      <c r="AN77" s="57"/>
      <c r="AO77" s="57"/>
      <c r="AP77" s="57"/>
      <c r="AQ77" s="57"/>
      <c r="AR77" s="35"/>
      <c r="BE77" s="34"/>
    </row>
    <row r="81" s="2" customFormat="1" ht="6.96" customHeight="1">
      <c r="A81" s="34"/>
      <c r="B81" s="58"/>
      <c r="C81" s="59"/>
      <c r="D81" s="59"/>
      <c r="E81" s="59"/>
      <c r="F81" s="59"/>
      <c r="G81" s="59"/>
      <c r="H81" s="59"/>
      <c r="I81" s="59"/>
      <c r="J81" s="59"/>
      <c r="K81" s="59"/>
      <c r="L81" s="59"/>
      <c r="M81" s="59"/>
      <c r="N81" s="59"/>
      <c r="O81" s="59"/>
      <c r="P81" s="59"/>
      <c r="Q81" s="59"/>
      <c r="R81" s="59"/>
      <c r="S81" s="59"/>
      <c r="T81" s="59"/>
      <c r="U81" s="59"/>
      <c r="V81" s="59"/>
      <c r="W81" s="59"/>
      <c r="X81" s="59"/>
      <c r="Y81" s="59"/>
      <c r="Z81" s="59"/>
      <c r="AA81" s="59"/>
      <c r="AB81" s="59"/>
      <c r="AC81" s="59"/>
      <c r="AD81" s="59"/>
      <c r="AE81" s="59"/>
      <c r="AF81" s="59"/>
      <c r="AG81" s="59"/>
      <c r="AH81" s="59"/>
      <c r="AI81" s="59"/>
      <c r="AJ81" s="59"/>
      <c r="AK81" s="59"/>
      <c r="AL81" s="59"/>
      <c r="AM81" s="59"/>
      <c r="AN81" s="59"/>
      <c r="AO81" s="59"/>
      <c r="AP81" s="59"/>
      <c r="AQ81" s="59"/>
      <c r="AR81" s="35"/>
      <c r="BE81" s="34"/>
    </row>
    <row r="82" s="2" customFormat="1" ht="24.96" customHeight="1">
      <c r="A82" s="34"/>
      <c r="B82" s="35"/>
      <c r="C82" s="19" t="s">
        <v>52</v>
      </c>
      <c r="D82" s="34"/>
      <c r="E82" s="34"/>
      <c r="F82" s="34"/>
      <c r="G82" s="34"/>
      <c r="H82" s="34"/>
      <c r="I82" s="34"/>
      <c r="J82" s="34"/>
      <c r="K82" s="34"/>
      <c r="L82" s="34"/>
      <c r="M82" s="34"/>
      <c r="N82" s="34"/>
      <c r="O82" s="34"/>
      <c r="P82" s="34"/>
      <c r="Q82" s="34"/>
      <c r="R82" s="34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  <c r="AF82" s="34"/>
      <c r="AG82" s="34"/>
      <c r="AH82" s="34"/>
      <c r="AI82" s="34"/>
      <c r="AJ82" s="34"/>
      <c r="AK82" s="34"/>
      <c r="AL82" s="34"/>
      <c r="AM82" s="34"/>
      <c r="AN82" s="34"/>
      <c r="AO82" s="34"/>
      <c r="AP82" s="34"/>
      <c r="AQ82" s="34"/>
      <c r="AR82" s="35"/>
      <c r="BE82" s="34"/>
    </row>
    <row r="83" s="2" customFormat="1" ht="6.96" customHeight="1">
      <c r="A83" s="34"/>
      <c r="B83" s="35"/>
      <c r="C83" s="34"/>
      <c r="D83" s="34"/>
      <c r="E83" s="34"/>
      <c r="F83" s="34"/>
      <c r="G83" s="34"/>
      <c r="H83" s="34"/>
      <c r="I83" s="34"/>
      <c r="J83" s="34"/>
      <c r="K83" s="34"/>
      <c r="L83" s="34"/>
      <c r="M83" s="34"/>
      <c r="N83" s="34"/>
      <c r="O83" s="34"/>
      <c r="P83" s="34"/>
      <c r="Q83" s="34"/>
      <c r="R83" s="34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  <c r="AF83" s="34"/>
      <c r="AG83" s="34"/>
      <c r="AH83" s="34"/>
      <c r="AI83" s="34"/>
      <c r="AJ83" s="34"/>
      <c r="AK83" s="34"/>
      <c r="AL83" s="34"/>
      <c r="AM83" s="34"/>
      <c r="AN83" s="34"/>
      <c r="AO83" s="34"/>
      <c r="AP83" s="34"/>
      <c r="AQ83" s="34"/>
      <c r="AR83" s="35"/>
      <c r="BE83" s="34"/>
    </row>
    <row r="84" s="4" customFormat="1" ht="12" customHeight="1">
      <c r="A84" s="4"/>
      <c r="B84" s="60"/>
      <c r="C84" s="28" t="s">
        <v>13</v>
      </c>
      <c r="D84" s="4"/>
      <c r="E84" s="4"/>
      <c r="F84" s="4"/>
      <c r="G84" s="4"/>
      <c r="H84" s="4"/>
      <c r="I84" s="4"/>
      <c r="J84" s="4"/>
      <c r="K84" s="4"/>
      <c r="L84" s="4" t="str">
        <f>K5</f>
        <v>M05</v>
      </c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60"/>
      <c r="BE84" s="4"/>
    </row>
    <row r="85" s="5" customFormat="1" ht="36.96" customHeight="1">
      <c r="A85" s="5"/>
      <c r="B85" s="61"/>
      <c r="C85" s="62" t="s">
        <v>16</v>
      </c>
      <c r="D85" s="5"/>
      <c r="E85" s="5"/>
      <c r="F85" s="5"/>
      <c r="G85" s="5"/>
      <c r="H85" s="5"/>
      <c r="I85" s="5"/>
      <c r="J85" s="5"/>
      <c r="K85" s="5"/>
      <c r="L85" s="63" t="str">
        <f>K6</f>
        <v>Rekonstrukce 1. NP domu nám. T.G. Masaryka 10, v Holicích</v>
      </c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61"/>
      <c r="BE85" s="5"/>
    </row>
    <row r="86" s="2" customFormat="1" ht="6.96" customHeight="1">
      <c r="A86" s="34"/>
      <c r="B86" s="35"/>
      <c r="C86" s="34"/>
      <c r="D86" s="34"/>
      <c r="E86" s="34"/>
      <c r="F86" s="34"/>
      <c r="G86" s="34"/>
      <c r="H86" s="34"/>
      <c r="I86" s="34"/>
      <c r="J86" s="34"/>
      <c r="K86" s="34"/>
      <c r="L86" s="34"/>
      <c r="M86" s="34"/>
      <c r="N86" s="34"/>
      <c r="O86" s="34"/>
      <c r="P86" s="34"/>
      <c r="Q86" s="34"/>
      <c r="R86" s="34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  <c r="AF86" s="34"/>
      <c r="AG86" s="34"/>
      <c r="AH86" s="34"/>
      <c r="AI86" s="34"/>
      <c r="AJ86" s="34"/>
      <c r="AK86" s="34"/>
      <c r="AL86" s="34"/>
      <c r="AM86" s="34"/>
      <c r="AN86" s="34"/>
      <c r="AO86" s="34"/>
      <c r="AP86" s="34"/>
      <c r="AQ86" s="34"/>
      <c r="AR86" s="35"/>
      <c r="BE86" s="34"/>
    </row>
    <row r="87" s="2" customFormat="1" ht="12" customHeight="1">
      <c r="A87" s="34"/>
      <c r="B87" s="35"/>
      <c r="C87" s="28" t="s">
        <v>20</v>
      </c>
      <c r="D87" s="34"/>
      <c r="E87" s="34"/>
      <c r="F87" s="34"/>
      <c r="G87" s="34"/>
      <c r="H87" s="34"/>
      <c r="I87" s="34"/>
      <c r="J87" s="34"/>
      <c r="K87" s="34"/>
      <c r="L87" s="64" t="str">
        <f>IF(K8="","",K8)</f>
        <v xml:space="preserve"> </v>
      </c>
      <c r="M87" s="34"/>
      <c r="N87" s="34"/>
      <c r="O87" s="34"/>
      <c r="P87" s="34"/>
      <c r="Q87" s="34"/>
      <c r="R87" s="34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  <c r="AF87" s="34"/>
      <c r="AG87" s="34"/>
      <c r="AH87" s="34"/>
      <c r="AI87" s="28" t="s">
        <v>22</v>
      </c>
      <c r="AJ87" s="34"/>
      <c r="AK87" s="34"/>
      <c r="AL87" s="34"/>
      <c r="AM87" s="65" t="str">
        <f>IF(AN8= "","",AN8)</f>
        <v>22. 9. 2022</v>
      </c>
      <c r="AN87" s="65"/>
      <c r="AO87" s="34"/>
      <c r="AP87" s="34"/>
      <c r="AQ87" s="34"/>
      <c r="AR87" s="35"/>
      <c r="BE87" s="34"/>
    </row>
    <row r="88" s="2" customFormat="1" ht="6.96" customHeight="1">
      <c r="A88" s="34"/>
      <c r="B88" s="35"/>
      <c r="C88" s="34"/>
      <c r="D88" s="34"/>
      <c r="E88" s="34"/>
      <c r="F88" s="34"/>
      <c r="G88" s="34"/>
      <c r="H88" s="34"/>
      <c r="I88" s="34"/>
      <c r="J88" s="34"/>
      <c r="K88" s="34"/>
      <c r="L88" s="34"/>
      <c r="M88" s="34"/>
      <c r="N88" s="34"/>
      <c r="O88" s="34"/>
      <c r="P88" s="34"/>
      <c r="Q88" s="34"/>
      <c r="R88" s="34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F88" s="34"/>
      <c r="AG88" s="34"/>
      <c r="AH88" s="34"/>
      <c r="AI88" s="34"/>
      <c r="AJ88" s="34"/>
      <c r="AK88" s="34"/>
      <c r="AL88" s="34"/>
      <c r="AM88" s="34"/>
      <c r="AN88" s="34"/>
      <c r="AO88" s="34"/>
      <c r="AP88" s="34"/>
      <c r="AQ88" s="34"/>
      <c r="AR88" s="35"/>
      <c r="BE88" s="34"/>
    </row>
    <row r="89" s="2" customFormat="1" ht="15.15" customHeight="1">
      <c r="A89" s="34"/>
      <c r="B89" s="35"/>
      <c r="C89" s="28" t="s">
        <v>24</v>
      </c>
      <c r="D89" s="34"/>
      <c r="E89" s="34"/>
      <c r="F89" s="34"/>
      <c r="G89" s="34"/>
      <c r="H89" s="34"/>
      <c r="I89" s="34"/>
      <c r="J89" s="34"/>
      <c r="K89" s="34"/>
      <c r="L89" s="4" t="str">
        <f>IF(E11= "","",E11)</f>
        <v xml:space="preserve"> </v>
      </c>
      <c r="M89" s="34"/>
      <c r="N89" s="34"/>
      <c r="O89" s="34"/>
      <c r="P89" s="34"/>
      <c r="Q89" s="34"/>
      <c r="R89" s="34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F89" s="34"/>
      <c r="AG89" s="34"/>
      <c r="AH89" s="34"/>
      <c r="AI89" s="28" t="s">
        <v>29</v>
      </c>
      <c r="AJ89" s="34"/>
      <c r="AK89" s="34"/>
      <c r="AL89" s="34"/>
      <c r="AM89" s="66" t="str">
        <f>IF(E17="","",E17)</f>
        <v xml:space="preserve"> </v>
      </c>
      <c r="AN89" s="4"/>
      <c r="AO89" s="4"/>
      <c r="AP89" s="4"/>
      <c r="AQ89" s="34"/>
      <c r="AR89" s="35"/>
      <c r="AS89" s="67" t="s">
        <v>53</v>
      </c>
      <c r="AT89" s="68"/>
      <c r="AU89" s="69"/>
      <c r="AV89" s="69"/>
      <c r="AW89" s="69"/>
      <c r="AX89" s="69"/>
      <c r="AY89" s="69"/>
      <c r="AZ89" s="69"/>
      <c r="BA89" s="69"/>
      <c r="BB89" s="69"/>
      <c r="BC89" s="69"/>
      <c r="BD89" s="70"/>
      <c r="BE89" s="34"/>
    </row>
    <row r="90" s="2" customFormat="1" ht="15.15" customHeight="1">
      <c r="A90" s="34"/>
      <c r="B90" s="35"/>
      <c r="C90" s="28" t="s">
        <v>27</v>
      </c>
      <c r="D90" s="34"/>
      <c r="E90" s="34"/>
      <c r="F90" s="34"/>
      <c r="G90" s="34"/>
      <c r="H90" s="34"/>
      <c r="I90" s="34"/>
      <c r="J90" s="34"/>
      <c r="K90" s="34"/>
      <c r="L90" s="4" t="str">
        <f>IF(E14= "Vyplň údaj","",E14)</f>
        <v/>
      </c>
      <c r="M90" s="34"/>
      <c r="N90" s="34"/>
      <c r="O90" s="34"/>
      <c r="P90" s="34"/>
      <c r="Q90" s="34"/>
      <c r="R90" s="34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F90" s="34"/>
      <c r="AG90" s="34"/>
      <c r="AH90" s="34"/>
      <c r="AI90" s="28" t="s">
        <v>31</v>
      </c>
      <c r="AJ90" s="34"/>
      <c r="AK90" s="34"/>
      <c r="AL90" s="34"/>
      <c r="AM90" s="66" t="str">
        <f>IF(E20="","",E20)</f>
        <v xml:space="preserve"> </v>
      </c>
      <c r="AN90" s="4"/>
      <c r="AO90" s="4"/>
      <c r="AP90" s="4"/>
      <c r="AQ90" s="34"/>
      <c r="AR90" s="35"/>
      <c r="AS90" s="71"/>
      <c r="AT90" s="72"/>
      <c r="AU90" s="73"/>
      <c r="AV90" s="73"/>
      <c r="AW90" s="73"/>
      <c r="AX90" s="73"/>
      <c r="AY90" s="73"/>
      <c r="AZ90" s="73"/>
      <c r="BA90" s="73"/>
      <c r="BB90" s="73"/>
      <c r="BC90" s="73"/>
      <c r="BD90" s="74"/>
      <c r="BE90" s="34"/>
    </row>
    <row r="91" s="2" customFormat="1" ht="10.8" customHeight="1">
      <c r="A91" s="34"/>
      <c r="B91" s="35"/>
      <c r="C91" s="34"/>
      <c r="D91" s="34"/>
      <c r="E91" s="34"/>
      <c r="F91" s="34"/>
      <c r="G91" s="34"/>
      <c r="H91" s="34"/>
      <c r="I91" s="34"/>
      <c r="J91" s="34"/>
      <c r="K91" s="34"/>
      <c r="L91" s="34"/>
      <c r="M91" s="34"/>
      <c r="N91" s="34"/>
      <c r="O91" s="34"/>
      <c r="P91" s="34"/>
      <c r="Q91" s="34"/>
      <c r="R91" s="34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F91" s="34"/>
      <c r="AG91" s="34"/>
      <c r="AH91" s="34"/>
      <c r="AI91" s="34"/>
      <c r="AJ91" s="34"/>
      <c r="AK91" s="34"/>
      <c r="AL91" s="34"/>
      <c r="AM91" s="34"/>
      <c r="AN91" s="34"/>
      <c r="AO91" s="34"/>
      <c r="AP91" s="34"/>
      <c r="AQ91" s="34"/>
      <c r="AR91" s="35"/>
      <c r="AS91" s="71"/>
      <c r="AT91" s="72"/>
      <c r="AU91" s="73"/>
      <c r="AV91" s="73"/>
      <c r="AW91" s="73"/>
      <c r="AX91" s="73"/>
      <c r="AY91" s="73"/>
      <c r="AZ91" s="73"/>
      <c r="BA91" s="73"/>
      <c r="BB91" s="73"/>
      <c r="BC91" s="73"/>
      <c r="BD91" s="74"/>
      <c r="BE91" s="34"/>
    </row>
    <row r="92" s="2" customFormat="1" ht="29.28" customHeight="1">
      <c r="A92" s="34"/>
      <c r="B92" s="35"/>
      <c r="C92" s="75" t="s">
        <v>54</v>
      </c>
      <c r="D92" s="76"/>
      <c r="E92" s="76"/>
      <c r="F92" s="76"/>
      <c r="G92" s="76"/>
      <c r="H92" s="77"/>
      <c r="I92" s="78" t="s">
        <v>55</v>
      </c>
      <c r="J92" s="76"/>
      <c r="K92" s="76"/>
      <c r="L92" s="76"/>
      <c r="M92" s="76"/>
      <c r="N92" s="76"/>
      <c r="O92" s="76"/>
      <c r="P92" s="76"/>
      <c r="Q92" s="76"/>
      <c r="R92" s="76"/>
      <c r="S92" s="76"/>
      <c r="T92" s="76"/>
      <c r="U92" s="76"/>
      <c r="V92" s="76"/>
      <c r="W92" s="76"/>
      <c r="X92" s="76"/>
      <c r="Y92" s="76"/>
      <c r="Z92" s="76"/>
      <c r="AA92" s="76"/>
      <c r="AB92" s="76"/>
      <c r="AC92" s="76"/>
      <c r="AD92" s="76"/>
      <c r="AE92" s="76"/>
      <c r="AF92" s="76"/>
      <c r="AG92" s="79" t="s">
        <v>56</v>
      </c>
      <c r="AH92" s="76"/>
      <c r="AI92" s="76"/>
      <c r="AJ92" s="76"/>
      <c r="AK92" s="76"/>
      <c r="AL92" s="76"/>
      <c r="AM92" s="76"/>
      <c r="AN92" s="78" t="s">
        <v>57</v>
      </c>
      <c r="AO92" s="76"/>
      <c r="AP92" s="80"/>
      <c r="AQ92" s="81" t="s">
        <v>58</v>
      </c>
      <c r="AR92" s="35"/>
      <c r="AS92" s="82" t="s">
        <v>59</v>
      </c>
      <c r="AT92" s="83" t="s">
        <v>60</v>
      </c>
      <c r="AU92" s="83" t="s">
        <v>61</v>
      </c>
      <c r="AV92" s="83" t="s">
        <v>62</v>
      </c>
      <c r="AW92" s="83" t="s">
        <v>63</v>
      </c>
      <c r="AX92" s="83" t="s">
        <v>64</v>
      </c>
      <c r="AY92" s="83" t="s">
        <v>65</v>
      </c>
      <c r="AZ92" s="83" t="s">
        <v>66</v>
      </c>
      <c r="BA92" s="83" t="s">
        <v>67</v>
      </c>
      <c r="BB92" s="83" t="s">
        <v>68</v>
      </c>
      <c r="BC92" s="83" t="s">
        <v>69</v>
      </c>
      <c r="BD92" s="84" t="s">
        <v>70</v>
      </c>
      <c r="BE92" s="34"/>
    </row>
    <row r="93" s="2" customFormat="1" ht="10.8" customHeight="1">
      <c r="A93" s="34"/>
      <c r="B93" s="35"/>
      <c r="C93" s="34"/>
      <c r="D93" s="34"/>
      <c r="E93" s="34"/>
      <c r="F93" s="34"/>
      <c r="G93" s="34"/>
      <c r="H93" s="34"/>
      <c r="I93" s="34"/>
      <c r="J93" s="34"/>
      <c r="K93" s="34"/>
      <c r="L93" s="34"/>
      <c r="M93" s="34"/>
      <c r="N93" s="34"/>
      <c r="O93" s="34"/>
      <c r="P93" s="34"/>
      <c r="Q93" s="34"/>
      <c r="R93" s="34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F93" s="34"/>
      <c r="AG93" s="34"/>
      <c r="AH93" s="34"/>
      <c r="AI93" s="34"/>
      <c r="AJ93" s="34"/>
      <c r="AK93" s="34"/>
      <c r="AL93" s="34"/>
      <c r="AM93" s="34"/>
      <c r="AN93" s="34"/>
      <c r="AO93" s="34"/>
      <c r="AP93" s="34"/>
      <c r="AQ93" s="34"/>
      <c r="AR93" s="35"/>
      <c r="AS93" s="85"/>
      <c r="AT93" s="86"/>
      <c r="AU93" s="86"/>
      <c r="AV93" s="86"/>
      <c r="AW93" s="86"/>
      <c r="AX93" s="86"/>
      <c r="AY93" s="86"/>
      <c r="AZ93" s="86"/>
      <c r="BA93" s="86"/>
      <c r="BB93" s="86"/>
      <c r="BC93" s="86"/>
      <c r="BD93" s="87"/>
      <c r="BE93" s="34"/>
    </row>
    <row r="94" s="6" customFormat="1" ht="32.4" customHeight="1">
      <c r="A94" s="6"/>
      <c r="B94" s="88"/>
      <c r="C94" s="89" t="s">
        <v>71</v>
      </c>
      <c r="D94" s="90"/>
      <c r="E94" s="90"/>
      <c r="F94" s="90"/>
      <c r="G94" s="90"/>
      <c r="H94" s="90"/>
      <c r="I94" s="90"/>
      <c r="J94" s="90"/>
      <c r="K94" s="90"/>
      <c r="L94" s="90"/>
      <c r="M94" s="90"/>
      <c r="N94" s="90"/>
      <c r="O94" s="90"/>
      <c r="P94" s="90"/>
      <c r="Q94" s="90"/>
      <c r="R94" s="90"/>
      <c r="S94" s="90"/>
      <c r="T94" s="90"/>
      <c r="U94" s="90"/>
      <c r="V94" s="90"/>
      <c r="W94" s="90"/>
      <c r="X94" s="90"/>
      <c r="Y94" s="90"/>
      <c r="Z94" s="90"/>
      <c r="AA94" s="90"/>
      <c r="AB94" s="90"/>
      <c r="AC94" s="90"/>
      <c r="AD94" s="90"/>
      <c r="AE94" s="90"/>
      <c r="AF94" s="90"/>
      <c r="AG94" s="91">
        <f>ROUND(SUM(AG95:AG98),2)</f>
        <v>0</v>
      </c>
      <c r="AH94" s="91"/>
      <c r="AI94" s="91"/>
      <c r="AJ94" s="91"/>
      <c r="AK94" s="91"/>
      <c r="AL94" s="91"/>
      <c r="AM94" s="91"/>
      <c r="AN94" s="92">
        <f>SUM(AG94,AT94)</f>
        <v>0</v>
      </c>
      <c r="AO94" s="92"/>
      <c r="AP94" s="92"/>
      <c r="AQ94" s="93" t="s">
        <v>1</v>
      </c>
      <c r="AR94" s="88"/>
      <c r="AS94" s="94">
        <f>ROUND(SUM(AS95:AS98),2)</f>
        <v>0</v>
      </c>
      <c r="AT94" s="95">
        <f>ROUND(SUM(AV94:AW94),2)</f>
        <v>0</v>
      </c>
      <c r="AU94" s="96">
        <f>ROUND(SUM(AU95:AU98),5)</f>
        <v>0</v>
      </c>
      <c r="AV94" s="95">
        <f>ROUND(AZ94*L29,2)</f>
        <v>0</v>
      </c>
      <c r="AW94" s="95">
        <f>ROUND(BA94*L30,2)</f>
        <v>0</v>
      </c>
      <c r="AX94" s="95">
        <f>ROUND(BB94*L29,2)</f>
        <v>0</v>
      </c>
      <c r="AY94" s="95">
        <f>ROUND(BC94*L30,2)</f>
        <v>0</v>
      </c>
      <c r="AZ94" s="95">
        <f>ROUND(SUM(AZ95:AZ98),2)</f>
        <v>0</v>
      </c>
      <c r="BA94" s="95">
        <f>ROUND(SUM(BA95:BA98),2)</f>
        <v>0</v>
      </c>
      <c r="BB94" s="95">
        <f>ROUND(SUM(BB95:BB98),2)</f>
        <v>0</v>
      </c>
      <c r="BC94" s="95">
        <f>ROUND(SUM(BC95:BC98),2)</f>
        <v>0</v>
      </c>
      <c r="BD94" s="97">
        <f>ROUND(SUM(BD95:BD98),2)</f>
        <v>0</v>
      </c>
      <c r="BE94" s="6"/>
      <c r="BS94" s="98" t="s">
        <v>72</v>
      </c>
      <c r="BT94" s="98" t="s">
        <v>73</v>
      </c>
      <c r="BU94" s="99" t="s">
        <v>74</v>
      </c>
      <c r="BV94" s="98" t="s">
        <v>75</v>
      </c>
      <c r="BW94" s="98" t="s">
        <v>4</v>
      </c>
      <c r="BX94" s="98" t="s">
        <v>76</v>
      </c>
      <c r="CL94" s="98" t="s">
        <v>1</v>
      </c>
    </row>
    <row r="95" s="7" customFormat="1" ht="16.5" customHeight="1">
      <c r="A95" s="100" t="s">
        <v>77</v>
      </c>
      <c r="B95" s="101"/>
      <c r="C95" s="102"/>
      <c r="D95" s="103" t="s">
        <v>78</v>
      </c>
      <c r="E95" s="103"/>
      <c r="F95" s="103"/>
      <c r="G95" s="103"/>
      <c r="H95" s="103"/>
      <c r="I95" s="104"/>
      <c r="J95" s="103" t="s">
        <v>79</v>
      </c>
      <c r="K95" s="103"/>
      <c r="L95" s="103"/>
      <c r="M95" s="103"/>
      <c r="N95" s="103"/>
      <c r="O95" s="103"/>
      <c r="P95" s="103"/>
      <c r="Q95" s="103"/>
      <c r="R95" s="103"/>
      <c r="S95" s="103"/>
      <c r="T95" s="103"/>
      <c r="U95" s="103"/>
      <c r="V95" s="103"/>
      <c r="W95" s="103"/>
      <c r="X95" s="103"/>
      <c r="Y95" s="103"/>
      <c r="Z95" s="103"/>
      <c r="AA95" s="103"/>
      <c r="AB95" s="103"/>
      <c r="AC95" s="103"/>
      <c r="AD95" s="103"/>
      <c r="AE95" s="103"/>
      <c r="AF95" s="103"/>
      <c r="AG95" s="105">
        <f>'01 - Silnoproudá elektroi...'!J30</f>
        <v>0</v>
      </c>
      <c r="AH95" s="104"/>
      <c r="AI95" s="104"/>
      <c r="AJ95" s="104"/>
      <c r="AK95" s="104"/>
      <c r="AL95" s="104"/>
      <c r="AM95" s="104"/>
      <c r="AN95" s="105">
        <f>SUM(AG95,AT95)</f>
        <v>0</v>
      </c>
      <c r="AO95" s="104"/>
      <c r="AP95" s="104"/>
      <c r="AQ95" s="106" t="s">
        <v>80</v>
      </c>
      <c r="AR95" s="101"/>
      <c r="AS95" s="107">
        <v>0</v>
      </c>
      <c r="AT95" s="108">
        <f>ROUND(SUM(AV95:AW95),2)</f>
        <v>0</v>
      </c>
      <c r="AU95" s="109">
        <f>'01 - Silnoproudá elektroi...'!P121</f>
        <v>0</v>
      </c>
      <c r="AV95" s="108">
        <f>'01 - Silnoproudá elektroi...'!J33</f>
        <v>0</v>
      </c>
      <c r="AW95" s="108">
        <f>'01 - Silnoproudá elektroi...'!J34</f>
        <v>0</v>
      </c>
      <c r="AX95" s="108">
        <f>'01 - Silnoproudá elektroi...'!J35</f>
        <v>0</v>
      </c>
      <c r="AY95" s="108">
        <f>'01 - Silnoproudá elektroi...'!J36</f>
        <v>0</v>
      </c>
      <c r="AZ95" s="108">
        <f>'01 - Silnoproudá elektroi...'!F33</f>
        <v>0</v>
      </c>
      <c r="BA95" s="108">
        <f>'01 - Silnoproudá elektroi...'!F34</f>
        <v>0</v>
      </c>
      <c r="BB95" s="108">
        <f>'01 - Silnoproudá elektroi...'!F35</f>
        <v>0</v>
      </c>
      <c r="BC95" s="108">
        <f>'01 - Silnoproudá elektroi...'!F36</f>
        <v>0</v>
      </c>
      <c r="BD95" s="110">
        <f>'01 - Silnoproudá elektroi...'!F37</f>
        <v>0</v>
      </c>
      <c r="BE95" s="7"/>
      <c r="BT95" s="111" t="s">
        <v>81</v>
      </c>
      <c r="BV95" s="111" t="s">
        <v>75</v>
      </c>
      <c r="BW95" s="111" t="s">
        <v>82</v>
      </c>
      <c r="BX95" s="111" t="s">
        <v>4</v>
      </c>
      <c r="CL95" s="111" t="s">
        <v>1</v>
      </c>
      <c r="CM95" s="111" t="s">
        <v>83</v>
      </c>
    </row>
    <row r="96" s="7" customFormat="1" ht="16.5" customHeight="1">
      <c r="A96" s="100" t="s">
        <v>77</v>
      </c>
      <c r="B96" s="101"/>
      <c r="C96" s="102"/>
      <c r="D96" s="103" t="s">
        <v>84</v>
      </c>
      <c r="E96" s="103"/>
      <c r="F96" s="103"/>
      <c r="G96" s="103"/>
      <c r="H96" s="103"/>
      <c r="I96" s="104"/>
      <c r="J96" s="103" t="s">
        <v>85</v>
      </c>
      <c r="K96" s="103"/>
      <c r="L96" s="103"/>
      <c r="M96" s="103"/>
      <c r="N96" s="103"/>
      <c r="O96" s="103"/>
      <c r="P96" s="103"/>
      <c r="Q96" s="103"/>
      <c r="R96" s="103"/>
      <c r="S96" s="103"/>
      <c r="T96" s="103"/>
      <c r="U96" s="103"/>
      <c r="V96" s="103"/>
      <c r="W96" s="103"/>
      <c r="X96" s="103"/>
      <c r="Y96" s="103"/>
      <c r="Z96" s="103"/>
      <c r="AA96" s="103"/>
      <c r="AB96" s="103"/>
      <c r="AC96" s="103"/>
      <c r="AD96" s="103"/>
      <c r="AE96" s="103"/>
      <c r="AF96" s="103"/>
      <c r="AG96" s="105">
        <f>'02 - Světelná instalace'!J30</f>
        <v>0</v>
      </c>
      <c r="AH96" s="104"/>
      <c r="AI96" s="104"/>
      <c r="AJ96" s="104"/>
      <c r="AK96" s="104"/>
      <c r="AL96" s="104"/>
      <c r="AM96" s="104"/>
      <c r="AN96" s="105">
        <f>SUM(AG96,AT96)</f>
        <v>0</v>
      </c>
      <c r="AO96" s="104"/>
      <c r="AP96" s="104"/>
      <c r="AQ96" s="106" t="s">
        <v>80</v>
      </c>
      <c r="AR96" s="101"/>
      <c r="AS96" s="107">
        <v>0</v>
      </c>
      <c r="AT96" s="108">
        <f>ROUND(SUM(AV96:AW96),2)</f>
        <v>0</v>
      </c>
      <c r="AU96" s="109">
        <f>'02 - Světelná instalace'!P118</f>
        <v>0</v>
      </c>
      <c r="AV96" s="108">
        <f>'02 - Světelná instalace'!J33</f>
        <v>0</v>
      </c>
      <c r="AW96" s="108">
        <f>'02 - Světelná instalace'!J34</f>
        <v>0</v>
      </c>
      <c r="AX96" s="108">
        <f>'02 - Světelná instalace'!J35</f>
        <v>0</v>
      </c>
      <c r="AY96" s="108">
        <f>'02 - Světelná instalace'!J36</f>
        <v>0</v>
      </c>
      <c r="AZ96" s="108">
        <f>'02 - Světelná instalace'!F33</f>
        <v>0</v>
      </c>
      <c r="BA96" s="108">
        <f>'02 - Světelná instalace'!F34</f>
        <v>0</v>
      </c>
      <c r="BB96" s="108">
        <f>'02 - Světelná instalace'!F35</f>
        <v>0</v>
      </c>
      <c r="BC96" s="108">
        <f>'02 - Světelná instalace'!F36</f>
        <v>0</v>
      </c>
      <c r="BD96" s="110">
        <f>'02 - Světelná instalace'!F37</f>
        <v>0</v>
      </c>
      <c r="BE96" s="7"/>
      <c r="BT96" s="111" t="s">
        <v>81</v>
      </c>
      <c r="BV96" s="111" t="s">
        <v>75</v>
      </c>
      <c r="BW96" s="111" t="s">
        <v>86</v>
      </c>
      <c r="BX96" s="111" t="s">
        <v>4</v>
      </c>
      <c r="CL96" s="111" t="s">
        <v>1</v>
      </c>
      <c r="CM96" s="111" t="s">
        <v>83</v>
      </c>
    </row>
    <row r="97" s="7" customFormat="1" ht="16.5" customHeight="1">
      <c r="A97" s="100" t="s">
        <v>77</v>
      </c>
      <c r="B97" s="101"/>
      <c r="C97" s="102"/>
      <c r="D97" s="103" t="s">
        <v>87</v>
      </c>
      <c r="E97" s="103"/>
      <c r="F97" s="103"/>
      <c r="G97" s="103"/>
      <c r="H97" s="103"/>
      <c r="I97" s="104"/>
      <c r="J97" s="103" t="s">
        <v>88</v>
      </c>
      <c r="K97" s="103"/>
      <c r="L97" s="103"/>
      <c r="M97" s="103"/>
      <c r="N97" s="103"/>
      <c r="O97" s="103"/>
      <c r="P97" s="103"/>
      <c r="Q97" s="103"/>
      <c r="R97" s="103"/>
      <c r="S97" s="103"/>
      <c r="T97" s="103"/>
      <c r="U97" s="103"/>
      <c r="V97" s="103"/>
      <c r="W97" s="103"/>
      <c r="X97" s="103"/>
      <c r="Y97" s="103"/>
      <c r="Z97" s="103"/>
      <c r="AA97" s="103"/>
      <c r="AB97" s="103"/>
      <c r="AC97" s="103"/>
      <c r="AD97" s="103"/>
      <c r="AE97" s="103"/>
      <c r="AF97" s="103"/>
      <c r="AG97" s="105">
        <f>'03 - Slaboproudé rozvody'!J30</f>
        <v>0</v>
      </c>
      <c r="AH97" s="104"/>
      <c r="AI97" s="104"/>
      <c r="AJ97" s="104"/>
      <c r="AK97" s="104"/>
      <c r="AL97" s="104"/>
      <c r="AM97" s="104"/>
      <c r="AN97" s="105">
        <f>SUM(AG97,AT97)</f>
        <v>0</v>
      </c>
      <c r="AO97" s="104"/>
      <c r="AP97" s="104"/>
      <c r="AQ97" s="106" t="s">
        <v>80</v>
      </c>
      <c r="AR97" s="101"/>
      <c r="AS97" s="107">
        <v>0</v>
      </c>
      <c r="AT97" s="108">
        <f>ROUND(SUM(AV97:AW97),2)</f>
        <v>0</v>
      </c>
      <c r="AU97" s="109">
        <f>'03 - Slaboproudé rozvody'!P122</f>
        <v>0</v>
      </c>
      <c r="AV97" s="108">
        <f>'03 - Slaboproudé rozvody'!J33</f>
        <v>0</v>
      </c>
      <c r="AW97" s="108">
        <f>'03 - Slaboproudé rozvody'!J34</f>
        <v>0</v>
      </c>
      <c r="AX97" s="108">
        <f>'03 - Slaboproudé rozvody'!J35</f>
        <v>0</v>
      </c>
      <c r="AY97" s="108">
        <f>'03 - Slaboproudé rozvody'!J36</f>
        <v>0</v>
      </c>
      <c r="AZ97" s="108">
        <f>'03 - Slaboproudé rozvody'!F33</f>
        <v>0</v>
      </c>
      <c r="BA97" s="108">
        <f>'03 - Slaboproudé rozvody'!F34</f>
        <v>0</v>
      </c>
      <c r="BB97" s="108">
        <f>'03 - Slaboproudé rozvody'!F35</f>
        <v>0</v>
      </c>
      <c r="BC97" s="108">
        <f>'03 - Slaboproudé rozvody'!F36</f>
        <v>0</v>
      </c>
      <c r="BD97" s="110">
        <f>'03 - Slaboproudé rozvody'!F37</f>
        <v>0</v>
      </c>
      <c r="BE97" s="7"/>
      <c r="BT97" s="111" t="s">
        <v>81</v>
      </c>
      <c r="BV97" s="111" t="s">
        <v>75</v>
      </c>
      <c r="BW97" s="111" t="s">
        <v>89</v>
      </c>
      <c r="BX97" s="111" t="s">
        <v>4</v>
      </c>
      <c r="CL97" s="111" t="s">
        <v>1</v>
      </c>
      <c r="CM97" s="111" t="s">
        <v>83</v>
      </c>
    </row>
    <row r="98" s="7" customFormat="1" ht="16.5" customHeight="1">
      <c r="A98" s="100" t="s">
        <v>77</v>
      </c>
      <c r="B98" s="101"/>
      <c r="C98" s="102"/>
      <c r="D98" s="103" t="s">
        <v>90</v>
      </c>
      <c r="E98" s="103"/>
      <c r="F98" s="103"/>
      <c r="G98" s="103"/>
      <c r="H98" s="103"/>
      <c r="I98" s="104"/>
      <c r="J98" s="103" t="s">
        <v>91</v>
      </c>
      <c r="K98" s="103"/>
      <c r="L98" s="103"/>
      <c r="M98" s="103"/>
      <c r="N98" s="103"/>
      <c r="O98" s="103"/>
      <c r="P98" s="103"/>
      <c r="Q98" s="103"/>
      <c r="R98" s="103"/>
      <c r="S98" s="103"/>
      <c r="T98" s="103"/>
      <c r="U98" s="103"/>
      <c r="V98" s="103"/>
      <c r="W98" s="103"/>
      <c r="X98" s="103"/>
      <c r="Y98" s="103"/>
      <c r="Z98" s="103"/>
      <c r="AA98" s="103"/>
      <c r="AB98" s="103"/>
      <c r="AC98" s="103"/>
      <c r="AD98" s="103"/>
      <c r="AE98" s="103"/>
      <c r="AF98" s="103"/>
      <c r="AG98" s="105">
        <f>'04 - Ostatní náklady'!J30</f>
        <v>0</v>
      </c>
      <c r="AH98" s="104"/>
      <c r="AI98" s="104"/>
      <c r="AJ98" s="104"/>
      <c r="AK98" s="104"/>
      <c r="AL98" s="104"/>
      <c r="AM98" s="104"/>
      <c r="AN98" s="105">
        <f>SUM(AG98,AT98)</f>
        <v>0</v>
      </c>
      <c r="AO98" s="104"/>
      <c r="AP98" s="104"/>
      <c r="AQ98" s="106" t="s">
        <v>80</v>
      </c>
      <c r="AR98" s="101"/>
      <c r="AS98" s="112">
        <v>0</v>
      </c>
      <c r="AT98" s="113">
        <f>ROUND(SUM(AV98:AW98),2)</f>
        <v>0</v>
      </c>
      <c r="AU98" s="114">
        <f>'04 - Ostatní náklady'!P121</f>
        <v>0</v>
      </c>
      <c r="AV98" s="113">
        <f>'04 - Ostatní náklady'!J33</f>
        <v>0</v>
      </c>
      <c r="AW98" s="113">
        <f>'04 - Ostatní náklady'!J34</f>
        <v>0</v>
      </c>
      <c r="AX98" s="113">
        <f>'04 - Ostatní náklady'!J35</f>
        <v>0</v>
      </c>
      <c r="AY98" s="113">
        <f>'04 - Ostatní náklady'!J36</f>
        <v>0</v>
      </c>
      <c r="AZ98" s="113">
        <f>'04 - Ostatní náklady'!F33</f>
        <v>0</v>
      </c>
      <c r="BA98" s="113">
        <f>'04 - Ostatní náklady'!F34</f>
        <v>0</v>
      </c>
      <c r="BB98" s="113">
        <f>'04 - Ostatní náklady'!F35</f>
        <v>0</v>
      </c>
      <c r="BC98" s="113">
        <f>'04 - Ostatní náklady'!F36</f>
        <v>0</v>
      </c>
      <c r="BD98" s="115">
        <f>'04 - Ostatní náklady'!F37</f>
        <v>0</v>
      </c>
      <c r="BE98" s="7"/>
      <c r="BT98" s="111" t="s">
        <v>81</v>
      </c>
      <c r="BV98" s="111" t="s">
        <v>75</v>
      </c>
      <c r="BW98" s="111" t="s">
        <v>92</v>
      </c>
      <c r="BX98" s="111" t="s">
        <v>4</v>
      </c>
      <c r="CL98" s="111" t="s">
        <v>1</v>
      </c>
      <c r="CM98" s="111" t="s">
        <v>83</v>
      </c>
    </row>
    <row r="99" s="2" customFormat="1" ht="30" customHeight="1">
      <c r="A99" s="34"/>
      <c r="B99" s="35"/>
      <c r="C99" s="34"/>
      <c r="D99" s="34"/>
      <c r="E99" s="34"/>
      <c r="F99" s="34"/>
      <c r="G99" s="34"/>
      <c r="H99" s="34"/>
      <c r="I99" s="34"/>
      <c r="J99" s="34"/>
      <c r="K99" s="34"/>
      <c r="L99" s="34"/>
      <c r="M99" s="34"/>
      <c r="N99" s="34"/>
      <c r="O99" s="34"/>
      <c r="P99" s="34"/>
      <c r="Q99" s="34"/>
      <c r="R99" s="34"/>
      <c r="S99" s="34"/>
      <c r="T99" s="34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  <c r="AF99" s="34"/>
      <c r="AG99" s="34"/>
      <c r="AH99" s="34"/>
      <c r="AI99" s="34"/>
      <c r="AJ99" s="34"/>
      <c r="AK99" s="34"/>
      <c r="AL99" s="34"/>
      <c r="AM99" s="34"/>
      <c r="AN99" s="34"/>
      <c r="AO99" s="34"/>
      <c r="AP99" s="34"/>
      <c r="AQ99" s="34"/>
      <c r="AR99" s="35"/>
      <c r="AS99" s="34"/>
      <c r="AT99" s="34"/>
      <c r="AU99" s="34"/>
      <c r="AV99" s="34"/>
      <c r="AW99" s="34"/>
      <c r="AX99" s="34"/>
      <c r="AY99" s="34"/>
      <c r="AZ99" s="34"/>
      <c r="BA99" s="34"/>
      <c r="BB99" s="34"/>
      <c r="BC99" s="34"/>
      <c r="BD99" s="34"/>
      <c r="BE99" s="34"/>
    </row>
    <row r="100" s="2" customFormat="1" ht="6.96" customHeight="1">
      <c r="A100" s="34"/>
      <c r="B100" s="56"/>
      <c r="C100" s="57"/>
      <c r="D100" s="57"/>
      <c r="E100" s="57"/>
      <c r="F100" s="57"/>
      <c r="G100" s="57"/>
      <c r="H100" s="57"/>
      <c r="I100" s="57"/>
      <c r="J100" s="57"/>
      <c r="K100" s="57"/>
      <c r="L100" s="57"/>
      <c r="M100" s="57"/>
      <c r="N100" s="57"/>
      <c r="O100" s="57"/>
      <c r="P100" s="57"/>
      <c r="Q100" s="57"/>
      <c r="R100" s="57"/>
      <c r="S100" s="57"/>
      <c r="T100" s="57"/>
      <c r="U100" s="57"/>
      <c r="V100" s="57"/>
      <c r="W100" s="57"/>
      <c r="X100" s="57"/>
      <c r="Y100" s="57"/>
      <c r="Z100" s="57"/>
      <c r="AA100" s="57"/>
      <c r="AB100" s="57"/>
      <c r="AC100" s="57"/>
      <c r="AD100" s="57"/>
      <c r="AE100" s="57"/>
      <c r="AF100" s="57"/>
      <c r="AG100" s="57"/>
      <c r="AH100" s="57"/>
      <c r="AI100" s="57"/>
      <c r="AJ100" s="57"/>
      <c r="AK100" s="57"/>
      <c r="AL100" s="57"/>
      <c r="AM100" s="57"/>
      <c r="AN100" s="57"/>
      <c r="AO100" s="57"/>
      <c r="AP100" s="57"/>
      <c r="AQ100" s="57"/>
      <c r="AR100" s="35"/>
      <c r="AS100" s="34"/>
      <c r="AT100" s="34"/>
      <c r="AU100" s="34"/>
      <c r="AV100" s="34"/>
      <c r="AW100" s="34"/>
      <c r="AX100" s="34"/>
      <c r="AY100" s="34"/>
      <c r="AZ100" s="34"/>
      <c r="BA100" s="34"/>
      <c r="BB100" s="34"/>
      <c r="BC100" s="34"/>
      <c r="BD100" s="34"/>
      <c r="BE100" s="34"/>
    </row>
  </sheetData>
  <mergeCells count="54">
    <mergeCell ref="L85:AO85"/>
    <mergeCell ref="AM87:AN87"/>
    <mergeCell ref="AM89:AP89"/>
    <mergeCell ref="AS89:AT91"/>
    <mergeCell ref="AM90:AP90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AN98:AP98"/>
    <mergeCell ref="AG98:AM98"/>
    <mergeCell ref="D98:H98"/>
    <mergeCell ref="J98:AF98"/>
    <mergeCell ref="AG94:AM94"/>
    <mergeCell ref="AN94:AP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95" location="'01 - Silnoproudá elektroi...'!C2" display="/"/>
    <hyperlink ref="A96" location="'02 - Světelná instalace'!C2" display="/"/>
    <hyperlink ref="A97" location="'03 - Slaboproudé rozvody'!C2" display="/"/>
    <hyperlink ref="A98" location="'04 - Ostatní náklady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4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82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83</v>
      </c>
    </row>
    <row r="4" s="1" customFormat="1" ht="24.96" customHeight="1">
      <c r="B4" s="18"/>
      <c r="D4" s="19" t="s">
        <v>93</v>
      </c>
      <c r="L4" s="18"/>
      <c r="M4" s="116" t="s">
        <v>10</v>
      </c>
      <c r="AT4" s="15" t="s">
        <v>3</v>
      </c>
    </row>
    <row r="5" s="1" customFormat="1" ht="6.96" customHeight="1">
      <c r="B5" s="18"/>
      <c r="L5" s="18"/>
    </row>
    <row r="6" s="1" customFormat="1" ht="12" customHeight="1">
      <c r="B6" s="18"/>
      <c r="D6" s="28" t="s">
        <v>16</v>
      </c>
      <c r="L6" s="18"/>
    </row>
    <row r="7" s="1" customFormat="1" ht="16.5" customHeight="1">
      <c r="B7" s="18"/>
      <c r="E7" s="117" t="str">
        <f>'Rekapitulace stavby'!K6</f>
        <v>Rekonstrukce 1. NP domu nám. T.G. Masaryka 10, v Holicích</v>
      </c>
      <c r="F7" s="28"/>
      <c r="G7" s="28"/>
      <c r="H7" s="28"/>
      <c r="L7" s="18"/>
    </row>
    <row r="8" s="2" customFormat="1" ht="12" customHeight="1">
      <c r="A8" s="34"/>
      <c r="B8" s="35"/>
      <c r="C8" s="34"/>
      <c r="D8" s="28" t="s">
        <v>94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="2" customFormat="1" ht="16.5" customHeight="1">
      <c r="A9" s="34"/>
      <c r="B9" s="35"/>
      <c r="C9" s="34"/>
      <c r="D9" s="34"/>
      <c r="E9" s="63" t="s">
        <v>95</v>
      </c>
      <c r="F9" s="34"/>
      <c r="G9" s="34"/>
      <c r="H9" s="34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>
      <c r="A10" s="34"/>
      <c r="B10" s="35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2" customHeight="1">
      <c r="A11" s="34"/>
      <c r="B11" s="35"/>
      <c r="C11" s="34"/>
      <c r="D11" s="28" t="s">
        <v>18</v>
      </c>
      <c r="E11" s="34"/>
      <c r="F11" s="23" t="s">
        <v>1</v>
      </c>
      <c r="G11" s="34"/>
      <c r="H11" s="34"/>
      <c r="I11" s="28" t="s">
        <v>19</v>
      </c>
      <c r="J11" s="23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 ht="12" customHeight="1">
      <c r="A12" s="34"/>
      <c r="B12" s="35"/>
      <c r="C12" s="34"/>
      <c r="D12" s="28" t="s">
        <v>20</v>
      </c>
      <c r="E12" s="34"/>
      <c r="F12" s="23" t="s">
        <v>21</v>
      </c>
      <c r="G12" s="34"/>
      <c r="H12" s="34"/>
      <c r="I12" s="28" t="s">
        <v>22</v>
      </c>
      <c r="J12" s="65" t="str">
        <f>'Rekapitulace stavby'!AN8</f>
        <v>22. 9. 2022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0.8" customHeight="1">
      <c r="A13" s="34"/>
      <c r="B13" s="35"/>
      <c r="C13" s="34"/>
      <c r="D13" s="34"/>
      <c r="E13" s="34"/>
      <c r="F13" s="34"/>
      <c r="G13" s="34"/>
      <c r="H13" s="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35"/>
      <c r="C14" s="34"/>
      <c r="D14" s="28" t="s">
        <v>24</v>
      </c>
      <c r="E14" s="34"/>
      <c r="F14" s="34"/>
      <c r="G14" s="34"/>
      <c r="H14" s="34"/>
      <c r="I14" s="28" t="s">
        <v>25</v>
      </c>
      <c r="J14" s="23" t="str">
        <f>IF('Rekapitulace stavby'!AN10="","",'Rekapitulace stavby'!AN10)</f>
        <v/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8" customHeight="1">
      <c r="A15" s="34"/>
      <c r="B15" s="35"/>
      <c r="C15" s="34"/>
      <c r="D15" s="34"/>
      <c r="E15" s="23" t="str">
        <f>IF('Rekapitulace stavby'!E11="","",'Rekapitulace stavby'!E11)</f>
        <v xml:space="preserve"> </v>
      </c>
      <c r="F15" s="34"/>
      <c r="G15" s="34"/>
      <c r="H15" s="34"/>
      <c r="I15" s="28" t="s">
        <v>26</v>
      </c>
      <c r="J15" s="23" t="str">
        <f>IF('Rekapitulace stavby'!AN11="","",'Rekapitulace stavby'!AN11)</f>
        <v/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6.96" customHeight="1">
      <c r="A16" s="34"/>
      <c r="B16" s="35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2" customHeight="1">
      <c r="A17" s="34"/>
      <c r="B17" s="35"/>
      <c r="C17" s="34"/>
      <c r="D17" s="28" t="s">
        <v>27</v>
      </c>
      <c r="E17" s="34"/>
      <c r="F17" s="34"/>
      <c r="G17" s="34"/>
      <c r="H17" s="34"/>
      <c r="I17" s="28" t="s">
        <v>25</v>
      </c>
      <c r="J17" s="29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18" customHeight="1">
      <c r="A18" s="34"/>
      <c r="B18" s="35"/>
      <c r="C18" s="34"/>
      <c r="D18" s="34"/>
      <c r="E18" s="29" t="str">
        <f>'Rekapitulace stavby'!E14</f>
        <v>Vyplň údaj</v>
      </c>
      <c r="F18" s="23"/>
      <c r="G18" s="23"/>
      <c r="H18" s="23"/>
      <c r="I18" s="28" t="s">
        <v>26</v>
      </c>
      <c r="J18" s="29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6.96" customHeight="1">
      <c r="A19" s="34"/>
      <c r="B19" s="35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2" customHeight="1">
      <c r="A20" s="34"/>
      <c r="B20" s="35"/>
      <c r="C20" s="34"/>
      <c r="D20" s="28" t="s">
        <v>29</v>
      </c>
      <c r="E20" s="34"/>
      <c r="F20" s="34"/>
      <c r="G20" s="34"/>
      <c r="H20" s="34"/>
      <c r="I20" s="28" t="s">
        <v>25</v>
      </c>
      <c r="J20" s="23" t="str">
        <f>IF('Rekapitulace stavby'!AN16="","",'Rekapitulace stavby'!AN16)</f>
        <v/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18" customHeight="1">
      <c r="A21" s="34"/>
      <c r="B21" s="35"/>
      <c r="C21" s="34"/>
      <c r="D21" s="34"/>
      <c r="E21" s="23" t="str">
        <f>IF('Rekapitulace stavby'!E17="","",'Rekapitulace stavby'!E17)</f>
        <v xml:space="preserve"> </v>
      </c>
      <c r="F21" s="34"/>
      <c r="G21" s="34"/>
      <c r="H21" s="34"/>
      <c r="I21" s="28" t="s">
        <v>26</v>
      </c>
      <c r="J21" s="23" t="str">
        <f>IF('Rekapitulace stavby'!AN17="","",'Rekapitulace stavby'!AN17)</f>
        <v/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6.96" customHeight="1">
      <c r="A22" s="34"/>
      <c r="B22" s="35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2" customHeight="1">
      <c r="A23" s="34"/>
      <c r="B23" s="35"/>
      <c r="C23" s="34"/>
      <c r="D23" s="28" t="s">
        <v>31</v>
      </c>
      <c r="E23" s="34"/>
      <c r="F23" s="34"/>
      <c r="G23" s="34"/>
      <c r="H23" s="34"/>
      <c r="I23" s="28" t="s">
        <v>25</v>
      </c>
      <c r="J23" s="23" t="str">
        <f>IF('Rekapitulace stavby'!AN19="","",'Rekapitulace stavby'!AN19)</f>
        <v/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18" customHeight="1">
      <c r="A24" s="34"/>
      <c r="B24" s="35"/>
      <c r="C24" s="34"/>
      <c r="D24" s="34"/>
      <c r="E24" s="23" t="str">
        <f>IF('Rekapitulace stavby'!E20="","",'Rekapitulace stavby'!E20)</f>
        <v xml:space="preserve"> </v>
      </c>
      <c r="F24" s="34"/>
      <c r="G24" s="34"/>
      <c r="H24" s="34"/>
      <c r="I24" s="28" t="s">
        <v>26</v>
      </c>
      <c r="J24" s="23" t="str">
        <f>IF('Rekapitulace stavby'!AN20="","",'Rekapitulace stavby'!AN20)</f>
        <v/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6.96" customHeight="1">
      <c r="A25" s="34"/>
      <c r="B25" s="35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2" customHeight="1">
      <c r="A26" s="34"/>
      <c r="B26" s="35"/>
      <c r="C26" s="34"/>
      <c r="D26" s="28" t="s">
        <v>32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8" customFormat="1" ht="16.5" customHeight="1">
      <c r="A27" s="118"/>
      <c r="B27" s="119"/>
      <c r="C27" s="118"/>
      <c r="D27" s="118"/>
      <c r="E27" s="32" t="s">
        <v>1</v>
      </c>
      <c r="F27" s="32"/>
      <c r="G27" s="32"/>
      <c r="H27" s="32"/>
      <c r="I27" s="118"/>
      <c r="J27" s="118"/>
      <c r="K27" s="118"/>
      <c r="L27" s="120"/>
      <c r="S27" s="118"/>
      <c r="T27" s="118"/>
      <c r="U27" s="118"/>
      <c r="V27" s="118"/>
      <c r="W27" s="118"/>
      <c r="X27" s="118"/>
      <c r="Y27" s="118"/>
      <c r="Z27" s="118"/>
      <c r="AA27" s="118"/>
      <c r="AB27" s="118"/>
      <c r="AC27" s="118"/>
      <c r="AD27" s="118"/>
      <c r="AE27" s="118"/>
    </row>
    <row r="28" s="2" customFormat="1" ht="6.96" customHeight="1">
      <c r="A28" s="34"/>
      <c r="B28" s="35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2" customFormat="1" ht="6.96" customHeight="1">
      <c r="A29" s="34"/>
      <c r="B29" s="35"/>
      <c r="C29" s="34"/>
      <c r="D29" s="86"/>
      <c r="E29" s="86"/>
      <c r="F29" s="86"/>
      <c r="G29" s="86"/>
      <c r="H29" s="86"/>
      <c r="I29" s="86"/>
      <c r="J29" s="86"/>
      <c r="K29" s="86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="2" customFormat="1" ht="25.44" customHeight="1">
      <c r="A30" s="34"/>
      <c r="B30" s="35"/>
      <c r="C30" s="34"/>
      <c r="D30" s="121" t="s">
        <v>33</v>
      </c>
      <c r="E30" s="34"/>
      <c r="F30" s="34"/>
      <c r="G30" s="34"/>
      <c r="H30" s="34"/>
      <c r="I30" s="34"/>
      <c r="J30" s="92">
        <f>ROUND(J121,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35"/>
      <c r="C31" s="34"/>
      <c r="D31" s="86"/>
      <c r="E31" s="86"/>
      <c r="F31" s="86"/>
      <c r="G31" s="86"/>
      <c r="H31" s="86"/>
      <c r="I31" s="86"/>
      <c r="J31" s="86"/>
      <c r="K31" s="86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14.4" customHeight="1">
      <c r="A32" s="34"/>
      <c r="B32" s="35"/>
      <c r="C32" s="34"/>
      <c r="D32" s="34"/>
      <c r="E32" s="34"/>
      <c r="F32" s="39" t="s">
        <v>35</v>
      </c>
      <c r="G32" s="34"/>
      <c r="H32" s="34"/>
      <c r="I32" s="39" t="s">
        <v>34</v>
      </c>
      <c r="J32" s="39" t="s">
        <v>36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14.4" customHeight="1">
      <c r="A33" s="34"/>
      <c r="B33" s="35"/>
      <c r="C33" s="34"/>
      <c r="D33" s="122" t="s">
        <v>37</v>
      </c>
      <c r="E33" s="28" t="s">
        <v>38</v>
      </c>
      <c r="F33" s="123">
        <f>ROUND((SUM(BE121:BE177)),  2)</f>
        <v>0</v>
      </c>
      <c r="G33" s="34"/>
      <c r="H33" s="34"/>
      <c r="I33" s="124">
        <v>0.20999999999999999</v>
      </c>
      <c r="J33" s="123">
        <f>ROUND(((SUM(BE121:BE177))*I33),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35"/>
      <c r="C34" s="34"/>
      <c r="D34" s="34"/>
      <c r="E34" s="28" t="s">
        <v>39</v>
      </c>
      <c r="F34" s="123">
        <f>ROUND((SUM(BF121:BF177)),  2)</f>
        <v>0</v>
      </c>
      <c r="G34" s="34"/>
      <c r="H34" s="34"/>
      <c r="I34" s="124">
        <v>0.14999999999999999</v>
      </c>
      <c r="J34" s="123">
        <f>ROUND(((SUM(BF121:BF177))*I34),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hidden="1" s="2" customFormat="1" ht="14.4" customHeight="1">
      <c r="A35" s="34"/>
      <c r="B35" s="35"/>
      <c r="C35" s="34"/>
      <c r="D35" s="34"/>
      <c r="E35" s="28" t="s">
        <v>40</v>
      </c>
      <c r="F35" s="123">
        <f>ROUND((SUM(BG121:BG177)),  2)</f>
        <v>0</v>
      </c>
      <c r="G35" s="34"/>
      <c r="H35" s="34"/>
      <c r="I35" s="124">
        <v>0.20999999999999999</v>
      </c>
      <c r="J35" s="123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hidden="1" s="2" customFormat="1" ht="14.4" customHeight="1">
      <c r="A36" s="34"/>
      <c r="B36" s="35"/>
      <c r="C36" s="34"/>
      <c r="D36" s="34"/>
      <c r="E36" s="28" t="s">
        <v>41</v>
      </c>
      <c r="F36" s="123">
        <f>ROUND((SUM(BH121:BH177)),  2)</f>
        <v>0</v>
      </c>
      <c r="G36" s="34"/>
      <c r="H36" s="34"/>
      <c r="I36" s="124">
        <v>0.14999999999999999</v>
      </c>
      <c r="J36" s="123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35"/>
      <c r="C37" s="34"/>
      <c r="D37" s="34"/>
      <c r="E37" s="28" t="s">
        <v>42</v>
      </c>
      <c r="F37" s="123">
        <f>ROUND((SUM(BI121:BI177)),  2)</f>
        <v>0</v>
      </c>
      <c r="G37" s="34"/>
      <c r="H37" s="34"/>
      <c r="I37" s="124">
        <v>0</v>
      </c>
      <c r="J37" s="123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="2" customFormat="1" ht="6.96" customHeight="1">
      <c r="A38" s="34"/>
      <c r="B38" s="35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="2" customFormat="1" ht="25.44" customHeight="1">
      <c r="A39" s="34"/>
      <c r="B39" s="35"/>
      <c r="C39" s="125"/>
      <c r="D39" s="126" t="s">
        <v>43</v>
      </c>
      <c r="E39" s="77"/>
      <c r="F39" s="77"/>
      <c r="G39" s="127" t="s">
        <v>44</v>
      </c>
      <c r="H39" s="128" t="s">
        <v>45</v>
      </c>
      <c r="I39" s="77"/>
      <c r="J39" s="129">
        <f>SUM(J30:J37)</f>
        <v>0</v>
      </c>
      <c r="K39" s="130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14.4" customHeight="1">
      <c r="A40" s="34"/>
      <c r="B40" s="35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1" customFormat="1" ht="14.4" customHeight="1">
      <c r="B41" s="18"/>
      <c r="L41" s="18"/>
    </row>
    <row r="42" s="1" customFormat="1" ht="14.4" customHeight="1">
      <c r="B42" s="18"/>
      <c r="L42" s="18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51"/>
      <c r="D50" s="52" t="s">
        <v>46</v>
      </c>
      <c r="E50" s="53"/>
      <c r="F50" s="53"/>
      <c r="G50" s="52" t="s">
        <v>47</v>
      </c>
      <c r="H50" s="53"/>
      <c r="I50" s="53"/>
      <c r="J50" s="53"/>
      <c r="K50" s="53"/>
      <c r="L50" s="51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4"/>
      <c r="B61" s="35"/>
      <c r="C61" s="34"/>
      <c r="D61" s="54" t="s">
        <v>48</v>
      </c>
      <c r="E61" s="37"/>
      <c r="F61" s="131" t="s">
        <v>49</v>
      </c>
      <c r="G61" s="54" t="s">
        <v>48</v>
      </c>
      <c r="H61" s="37"/>
      <c r="I61" s="37"/>
      <c r="J61" s="132" t="s">
        <v>49</v>
      </c>
      <c r="K61" s="37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4"/>
      <c r="B65" s="35"/>
      <c r="C65" s="34"/>
      <c r="D65" s="52" t="s">
        <v>50</v>
      </c>
      <c r="E65" s="55"/>
      <c r="F65" s="55"/>
      <c r="G65" s="52" t="s">
        <v>51</v>
      </c>
      <c r="H65" s="55"/>
      <c r="I65" s="55"/>
      <c r="J65" s="55"/>
      <c r="K65" s="55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4"/>
      <c r="B76" s="35"/>
      <c r="C76" s="34"/>
      <c r="D76" s="54" t="s">
        <v>48</v>
      </c>
      <c r="E76" s="37"/>
      <c r="F76" s="131" t="s">
        <v>49</v>
      </c>
      <c r="G76" s="54" t="s">
        <v>48</v>
      </c>
      <c r="H76" s="37"/>
      <c r="I76" s="37"/>
      <c r="J76" s="132" t="s">
        <v>49</v>
      </c>
      <c r="K76" s="37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56"/>
      <c r="C77" s="57"/>
      <c r="D77" s="57"/>
      <c r="E77" s="57"/>
      <c r="F77" s="57"/>
      <c r="G77" s="57"/>
      <c r="H77" s="57"/>
      <c r="I77" s="57"/>
      <c r="J77" s="57"/>
      <c r="K77" s="57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58"/>
      <c r="C81" s="59"/>
      <c r="D81" s="59"/>
      <c r="E81" s="59"/>
      <c r="F81" s="59"/>
      <c r="G81" s="59"/>
      <c r="H81" s="59"/>
      <c r="I81" s="59"/>
      <c r="J81" s="59"/>
      <c r="K81" s="59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96</v>
      </c>
      <c r="D82" s="34"/>
      <c r="E82" s="34"/>
      <c r="F82" s="34"/>
      <c r="G82" s="34"/>
      <c r="H82" s="34"/>
      <c r="I82" s="34"/>
      <c r="J82" s="34"/>
      <c r="K82" s="34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4"/>
      <c r="D83" s="34"/>
      <c r="E83" s="34"/>
      <c r="F83" s="34"/>
      <c r="G83" s="34"/>
      <c r="H83" s="34"/>
      <c r="I83" s="34"/>
      <c r="J83" s="34"/>
      <c r="K83" s="34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16</v>
      </c>
      <c r="D84" s="34"/>
      <c r="E84" s="34"/>
      <c r="F84" s="34"/>
      <c r="G84" s="34"/>
      <c r="H84" s="34"/>
      <c r="I84" s="34"/>
      <c r="J84" s="34"/>
      <c r="K84" s="34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16.5" customHeight="1">
      <c r="A85" s="34"/>
      <c r="B85" s="35"/>
      <c r="C85" s="34"/>
      <c r="D85" s="34"/>
      <c r="E85" s="117" t="str">
        <f>E7</f>
        <v>Rekonstrukce 1. NP domu nám. T.G. Masaryka 10, v Holicích</v>
      </c>
      <c r="F85" s="28"/>
      <c r="G85" s="28"/>
      <c r="H85" s="28"/>
      <c r="I85" s="34"/>
      <c r="J85" s="34"/>
      <c r="K85" s="34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2" customFormat="1" ht="12" customHeight="1">
      <c r="A86" s="34"/>
      <c r="B86" s="35"/>
      <c r="C86" s="28" t="s">
        <v>94</v>
      </c>
      <c r="D86" s="34"/>
      <c r="E86" s="34"/>
      <c r="F86" s="34"/>
      <c r="G86" s="34"/>
      <c r="H86" s="34"/>
      <c r="I86" s="34"/>
      <c r="J86" s="34"/>
      <c r="K86" s="34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="2" customFormat="1" ht="16.5" customHeight="1">
      <c r="A87" s="34"/>
      <c r="B87" s="35"/>
      <c r="C87" s="34"/>
      <c r="D87" s="34"/>
      <c r="E87" s="63" t="str">
        <f>E9</f>
        <v>01 - Silnoproudá elektroinstalace</v>
      </c>
      <c r="F87" s="34"/>
      <c r="G87" s="34"/>
      <c r="H87" s="34"/>
      <c r="I87" s="34"/>
      <c r="J87" s="34"/>
      <c r="K87" s="34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6.96" customHeight="1">
      <c r="A88" s="34"/>
      <c r="B88" s="35"/>
      <c r="C88" s="34"/>
      <c r="D88" s="34"/>
      <c r="E88" s="34"/>
      <c r="F88" s="34"/>
      <c r="G88" s="34"/>
      <c r="H88" s="34"/>
      <c r="I88" s="34"/>
      <c r="J88" s="34"/>
      <c r="K88" s="34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2" customHeight="1">
      <c r="A89" s="34"/>
      <c r="B89" s="35"/>
      <c r="C89" s="28" t="s">
        <v>20</v>
      </c>
      <c r="D89" s="34"/>
      <c r="E89" s="34"/>
      <c r="F89" s="23" t="str">
        <f>F12</f>
        <v xml:space="preserve"> </v>
      </c>
      <c r="G89" s="34"/>
      <c r="H89" s="34"/>
      <c r="I89" s="28" t="s">
        <v>22</v>
      </c>
      <c r="J89" s="65" t="str">
        <f>IF(J12="","",J12)</f>
        <v>22. 9. 2022</v>
      </c>
      <c r="K89" s="34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4"/>
      <c r="D90" s="34"/>
      <c r="E90" s="34"/>
      <c r="F90" s="34"/>
      <c r="G90" s="34"/>
      <c r="H90" s="34"/>
      <c r="I90" s="34"/>
      <c r="J90" s="34"/>
      <c r="K90" s="34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5.15" customHeight="1">
      <c r="A91" s="34"/>
      <c r="B91" s="35"/>
      <c r="C91" s="28" t="s">
        <v>24</v>
      </c>
      <c r="D91" s="34"/>
      <c r="E91" s="34"/>
      <c r="F91" s="23" t="str">
        <f>E15</f>
        <v xml:space="preserve"> </v>
      </c>
      <c r="G91" s="34"/>
      <c r="H91" s="34"/>
      <c r="I91" s="28" t="s">
        <v>29</v>
      </c>
      <c r="J91" s="32" t="str">
        <f>E21</f>
        <v xml:space="preserve"> </v>
      </c>
      <c r="K91" s="34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15.15" customHeight="1">
      <c r="A92" s="34"/>
      <c r="B92" s="35"/>
      <c r="C92" s="28" t="s">
        <v>27</v>
      </c>
      <c r="D92" s="34"/>
      <c r="E92" s="34"/>
      <c r="F92" s="23" t="str">
        <f>IF(E18="","",E18)</f>
        <v>Vyplň údaj</v>
      </c>
      <c r="G92" s="34"/>
      <c r="H92" s="34"/>
      <c r="I92" s="28" t="s">
        <v>31</v>
      </c>
      <c r="J92" s="32" t="str">
        <f>E24</f>
        <v xml:space="preserve"> </v>
      </c>
      <c r="K92" s="34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0.32" customHeight="1">
      <c r="A93" s="34"/>
      <c r="B93" s="35"/>
      <c r="C93" s="34"/>
      <c r="D93" s="34"/>
      <c r="E93" s="34"/>
      <c r="F93" s="34"/>
      <c r="G93" s="34"/>
      <c r="H93" s="34"/>
      <c r="I93" s="34"/>
      <c r="J93" s="34"/>
      <c r="K93" s="34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29.28" customHeight="1">
      <c r="A94" s="34"/>
      <c r="B94" s="35"/>
      <c r="C94" s="133" t="s">
        <v>97</v>
      </c>
      <c r="D94" s="125"/>
      <c r="E94" s="125"/>
      <c r="F94" s="125"/>
      <c r="G94" s="125"/>
      <c r="H94" s="125"/>
      <c r="I94" s="125"/>
      <c r="J94" s="134" t="s">
        <v>98</v>
      </c>
      <c r="K94" s="125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4"/>
      <c r="D95" s="34"/>
      <c r="E95" s="34"/>
      <c r="F95" s="34"/>
      <c r="G95" s="34"/>
      <c r="H95" s="34"/>
      <c r="I95" s="34"/>
      <c r="J95" s="34"/>
      <c r="K95" s="34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2.8" customHeight="1">
      <c r="A96" s="34"/>
      <c r="B96" s="35"/>
      <c r="C96" s="135" t="s">
        <v>99</v>
      </c>
      <c r="D96" s="34"/>
      <c r="E96" s="34"/>
      <c r="F96" s="34"/>
      <c r="G96" s="34"/>
      <c r="H96" s="34"/>
      <c r="I96" s="34"/>
      <c r="J96" s="92">
        <f>J121</f>
        <v>0</v>
      </c>
      <c r="K96" s="34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5" t="s">
        <v>100</v>
      </c>
    </row>
    <row r="97" s="9" customFormat="1" ht="24.96" customHeight="1">
      <c r="A97" s="9"/>
      <c r="B97" s="136"/>
      <c r="C97" s="9"/>
      <c r="D97" s="137" t="s">
        <v>101</v>
      </c>
      <c r="E97" s="138"/>
      <c r="F97" s="138"/>
      <c r="G97" s="138"/>
      <c r="H97" s="138"/>
      <c r="I97" s="138"/>
      <c r="J97" s="139">
        <f>J149</f>
        <v>0</v>
      </c>
      <c r="K97" s="9"/>
      <c r="L97" s="136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40"/>
      <c r="C98" s="10"/>
      <c r="D98" s="141" t="s">
        <v>102</v>
      </c>
      <c r="E98" s="142"/>
      <c r="F98" s="142"/>
      <c r="G98" s="142"/>
      <c r="H98" s="142"/>
      <c r="I98" s="142"/>
      <c r="J98" s="143">
        <f>J150</f>
        <v>0</v>
      </c>
      <c r="K98" s="10"/>
      <c r="L98" s="14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40"/>
      <c r="C99" s="10"/>
      <c r="D99" s="141" t="s">
        <v>103</v>
      </c>
      <c r="E99" s="142"/>
      <c r="F99" s="142"/>
      <c r="G99" s="142"/>
      <c r="H99" s="142"/>
      <c r="I99" s="142"/>
      <c r="J99" s="143">
        <f>J152</f>
        <v>0</v>
      </c>
      <c r="K99" s="10"/>
      <c r="L99" s="14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9" customFormat="1" ht="24.96" customHeight="1">
      <c r="A100" s="9"/>
      <c r="B100" s="136"/>
      <c r="C100" s="9"/>
      <c r="D100" s="137" t="s">
        <v>104</v>
      </c>
      <c r="E100" s="138"/>
      <c r="F100" s="138"/>
      <c r="G100" s="138"/>
      <c r="H100" s="138"/>
      <c r="I100" s="138"/>
      <c r="J100" s="139">
        <f>J155</f>
        <v>0</v>
      </c>
      <c r="K100" s="9"/>
      <c r="L100" s="136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10" customFormat="1" ht="19.92" customHeight="1">
      <c r="A101" s="10"/>
      <c r="B101" s="140"/>
      <c r="C101" s="10"/>
      <c r="D101" s="141" t="s">
        <v>105</v>
      </c>
      <c r="E101" s="142"/>
      <c r="F101" s="142"/>
      <c r="G101" s="142"/>
      <c r="H101" s="142"/>
      <c r="I101" s="142"/>
      <c r="J101" s="143">
        <f>J156</f>
        <v>0</v>
      </c>
      <c r="K101" s="10"/>
      <c r="L101" s="14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2" customFormat="1" ht="21.84" customHeight="1">
      <c r="A102" s="34"/>
      <c r="B102" s="35"/>
      <c r="C102" s="34"/>
      <c r="D102" s="34"/>
      <c r="E102" s="34"/>
      <c r="F102" s="34"/>
      <c r="G102" s="34"/>
      <c r="H102" s="34"/>
      <c r="I102" s="34"/>
      <c r="J102" s="34"/>
      <c r="K102" s="34"/>
      <c r="L102" s="51"/>
      <c r="S102" s="34"/>
      <c r="T102" s="34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</row>
    <row r="103" s="2" customFormat="1" ht="6.96" customHeight="1">
      <c r="A103" s="34"/>
      <c r="B103" s="56"/>
      <c r="C103" s="57"/>
      <c r="D103" s="57"/>
      <c r="E103" s="57"/>
      <c r="F103" s="57"/>
      <c r="G103" s="57"/>
      <c r="H103" s="57"/>
      <c r="I103" s="57"/>
      <c r="J103" s="57"/>
      <c r="K103" s="57"/>
      <c r="L103" s="51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</row>
    <row r="107" s="2" customFormat="1" ht="6.96" customHeight="1">
      <c r="A107" s="34"/>
      <c r="B107" s="58"/>
      <c r="C107" s="59"/>
      <c r="D107" s="59"/>
      <c r="E107" s="59"/>
      <c r="F107" s="59"/>
      <c r="G107" s="59"/>
      <c r="H107" s="59"/>
      <c r="I107" s="59"/>
      <c r="J107" s="59"/>
      <c r="K107" s="59"/>
      <c r="L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="2" customFormat="1" ht="24.96" customHeight="1">
      <c r="A108" s="34"/>
      <c r="B108" s="35"/>
      <c r="C108" s="19" t="s">
        <v>106</v>
      </c>
      <c r="D108" s="34"/>
      <c r="E108" s="34"/>
      <c r="F108" s="34"/>
      <c r="G108" s="34"/>
      <c r="H108" s="34"/>
      <c r="I108" s="34"/>
      <c r="J108" s="34"/>
      <c r="K108" s="34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="2" customFormat="1" ht="6.96" customHeight="1">
      <c r="A109" s="34"/>
      <c r="B109" s="35"/>
      <c r="C109" s="34"/>
      <c r="D109" s="34"/>
      <c r="E109" s="34"/>
      <c r="F109" s="34"/>
      <c r="G109" s="34"/>
      <c r="H109" s="34"/>
      <c r="I109" s="34"/>
      <c r="J109" s="34"/>
      <c r="K109" s="34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="2" customFormat="1" ht="12" customHeight="1">
      <c r="A110" s="34"/>
      <c r="B110" s="35"/>
      <c r="C110" s="28" t="s">
        <v>16</v>
      </c>
      <c r="D110" s="34"/>
      <c r="E110" s="34"/>
      <c r="F110" s="34"/>
      <c r="G110" s="34"/>
      <c r="H110" s="34"/>
      <c r="I110" s="34"/>
      <c r="J110" s="34"/>
      <c r="K110" s="34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="2" customFormat="1" ht="16.5" customHeight="1">
      <c r="A111" s="34"/>
      <c r="B111" s="35"/>
      <c r="C111" s="34"/>
      <c r="D111" s="34"/>
      <c r="E111" s="117" t="str">
        <f>E7</f>
        <v>Rekonstrukce 1. NP domu nám. T.G. Masaryka 10, v Holicích</v>
      </c>
      <c r="F111" s="28"/>
      <c r="G111" s="28"/>
      <c r="H111" s="28"/>
      <c r="I111" s="34"/>
      <c r="J111" s="34"/>
      <c r="K111" s="34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="2" customFormat="1" ht="12" customHeight="1">
      <c r="A112" s="34"/>
      <c r="B112" s="35"/>
      <c r="C112" s="28" t="s">
        <v>94</v>
      </c>
      <c r="D112" s="34"/>
      <c r="E112" s="34"/>
      <c r="F112" s="34"/>
      <c r="G112" s="34"/>
      <c r="H112" s="34"/>
      <c r="I112" s="34"/>
      <c r="J112" s="34"/>
      <c r="K112" s="34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="2" customFormat="1" ht="16.5" customHeight="1">
      <c r="A113" s="34"/>
      <c r="B113" s="35"/>
      <c r="C113" s="34"/>
      <c r="D113" s="34"/>
      <c r="E113" s="63" t="str">
        <f>E9</f>
        <v>01 - Silnoproudá elektroinstalace</v>
      </c>
      <c r="F113" s="34"/>
      <c r="G113" s="34"/>
      <c r="H113" s="34"/>
      <c r="I113" s="34"/>
      <c r="J113" s="34"/>
      <c r="K113" s="34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6.96" customHeight="1">
      <c r="A114" s="34"/>
      <c r="B114" s="35"/>
      <c r="C114" s="34"/>
      <c r="D114" s="34"/>
      <c r="E114" s="34"/>
      <c r="F114" s="34"/>
      <c r="G114" s="34"/>
      <c r="H114" s="34"/>
      <c r="I114" s="34"/>
      <c r="J114" s="34"/>
      <c r="K114" s="34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12" customHeight="1">
      <c r="A115" s="34"/>
      <c r="B115" s="35"/>
      <c r="C115" s="28" t="s">
        <v>20</v>
      </c>
      <c r="D115" s="34"/>
      <c r="E115" s="34"/>
      <c r="F115" s="23" t="str">
        <f>F12</f>
        <v xml:space="preserve"> </v>
      </c>
      <c r="G115" s="34"/>
      <c r="H115" s="34"/>
      <c r="I115" s="28" t="s">
        <v>22</v>
      </c>
      <c r="J115" s="65" t="str">
        <f>IF(J12="","",J12)</f>
        <v>22. 9. 2022</v>
      </c>
      <c r="K115" s="34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2" customFormat="1" ht="6.96" customHeight="1">
      <c r="A116" s="34"/>
      <c r="B116" s="35"/>
      <c r="C116" s="34"/>
      <c r="D116" s="34"/>
      <c r="E116" s="34"/>
      <c r="F116" s="34"/>
      <c r="G116" s="34"/>
      <c r="H116" s="34"/>
      <c r="I116" s="34"/>
      <c r="J116" s="34"/>
      <c r="K116" s="34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="2" customFormat="1" ht="15.15" customHeight="1">
      <c r="A117" s="34"/>
      <c r="B117" s="35"/>
      <c r="C117" s="28" t="s">
        <v>24</v>
      </c>
      <c r="D117" s="34"/>
      <c r="E117" s="34"/>
      <c r="F117" s="23" t="str">
        <f>E15</f>
        <v xml:space="preserve"> </v>
      </c>
      <c r="G117" s="34"/>
      <c r="H117" s="34"/>
      <c r="I117" s="28" t="s">
        <v>29</v>
      </c>
      <c r="J117" s="32" t="str">
        <f>E21</f>
        <v xml:space="preserve"> </v>
      </c>
      <c r="K117" s="34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="2" customFormat="1" ht="15.15" customHeight="1">
      <c r="A118" s="34"/>
      <c r="B118" s="35"/>
      <c r="C118" s="28" t="s">
        <v>27</v>
      </c>
      <c r="D118" s="34"/>
      <c r="E118" s="34"/>
      <c r="F118" s="23" t="str">
        <f>IF(E18="","",E18)</f>
        <v>Vyplň údaj</v>
      </c>
      <c r="G118" s="34"/>
      <c r="H118" s="34"/>
      <c r="I118" s="28" t="s">
        <v>31</v>
      </c>
      <c r="J118" s="32" t="str">
        <f>E24</f>
        <v xml:space="preserve"> </v>
      </c>
      <c r="K118" s="34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="2" customFormat="1" ht="10.32" customHeight="1">
      <c r="A119" s="34"/>
      <c r="B119" s="35"/>
      <c r="C119" s="34"/>
      <c r="D119" s="34"/>
      <c r="E119" s="34"/>
      <c r="F119" s="34"/>
      <c r="G119" s="34"/>
      <c r="H119" s="34"/>
      <c r="I119" s="34"/>
      <c r="J119" s="34"/>
      <c r="K119" s="34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="11" customFormat="1" ht="29.28" customHeight="1">
      <c r="A120" s="144"/>
      <c r="B120" s="145"/>
      <c r="C120" s="146" t="s">
        <v>107</v>
      </c>
      <c r="D120" s="147" t="s">
        <v>58</v>
      </c>
      <c r="E120" s="147" t="s">
        <v>54</v>
      </c>
      <c r="F120" s="147" t="s">
        <v>55</v>
      </c>
      <c r="G120" s="147" t="s">
        <v>108</v>
      </c>
      <c r="H120" s="147" t="s">
        <v>109</v>
      </c>
      <c r="I120" s="147" t="s">
        <v>110</v>
      </c>
      <c r="J120" s="147" t="s">
        <v>98</v>
      </c>
      <c r="K120" s="148" t="s">
        <v>111</v>
      </c>
      <c r="L120" s="149"/>
      <c r="M120" s="82" t="s">
        <v>1</v>
      </c>
      <c r="N120" s="83" t="s">
        <v>37</v>
      </c>
      <c r="O120" s="83" t="s">
        <v>112</v>
      </c>
      <c r="P120" s="83" t="s">
        <v>113</v>
      </c>
      <c r="Q120" s="83" t="s">
        <v>114</v>
      </c>
      <c r="R120" s="83" t="s">
        <v>115</v>
      </c>
      <c r="S120" s="83" t="s">
        <v>116</v>
      </c>
      <c r="T120" s="84" t="s">
        <v>117</v>
      </c>
      <c r="U120" s="144"/>
      <c r="V120" s="144"/>
      <c r="W120" s="144"/>
      <c r="X120" s="144"/>
      <c r="Y120" s="144"/>
      <c r="Z120" s="144"/>
      <c r="AA120" s="144"/>
      <c r="AB120" s="144"/>
      <c r="AC120" s="144"/>
      <c r="AD120" s="144"/>
      <c r="AE120" s="144"/>
    </row>
    <row r="121" s="2" customFormat="1" ht="22.8" customHeight="1">
      <c r="A121" s="34"/>
      <c r="B121" s="35"/>
      <c r="C121" s="89" t="s">
        <v>118</v>
      </c>
      <c r="D121" s="34"/>
      <c r="E121" s="34"/>
      <c r="F121" s="34"/>
      <c r="G121" s="34"/>
      <c r="H121" s="34"/>
      <c r="I121" s="34"/>
      <c r="J121" s="150">
        <f>BK121</f>
        <v>0</v>
      </c>
      <c r="K121" s="34"/>
      <c r="L121" s="35"/>
      <c r="M121" s="85"/>
      <c r="N121" s="69"/>
      <c r="O121" s="86"/>
      <c r="P121" s="151">
        <f>P122+SUM(P123:P149)+P155</f>
        <v>0</v>
      </c>
      <c r="Q121" s="86"/>
      <c r="R121" s="151">
        <f>R122+SUM(R123:R149)+R155</f>
        <v>0.31786199999999998</v>
      </c>
      <c r="S121" s="86"/>
      <c r="T121" s="152">
        <f>T122+SUM(T123:T149)+T155</f>
        <v>0.161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T121" s="15" t="s">
        <v>72</v>
      </c>
      <c r="AU121" s="15" t="s">
        <v>100</v>
      </c>
      <c r="BK121" s="153">
        <f>BK122+SUM(BK123:BK149)+BK155</f>
        <v>0</v>
      </c>
    </row>
    <row r="122" s="2" customFormat="1" ht="37.8" customHeight="1">
      <c r="A122" s="34"/>
      <c r="B122" s="154"/>
      <c r="C122" s="155" t="s">
        <v>81</v>
      </c>
      <c r="D122" s="155" t="s">
        <v>119</v>
      </c>
      <c r="E122" s="156" t="s">
        <v>120</v>
      </c>
      <c r="F122" s="157" t="s">
        <v>121</v>
      </c>
      <c r="G122" s="158" t="s">
        <v>122</v>
      </c>
      <c r="H122" s="159">
        <v>1</v>
      </c>
      <c r="I122" s="160"/>
      <c r="J122" s="161">
        <f>ROUND(I122*H122,2)</f>
        <v>0</v>
      </c>
      <c r="K122" s="157" t="s">
        <v>1</v>
      </c>
      <c r="L122" s="162"/>
      <c r="M122" s="163" t="s">
        <v>1</v>
      </c>
      <c r="N122" s="164" t="s">
        <v>38</v>
      </c>
      <c r="O122" s="73"/>
      <c r="P122" s="165">
        <f>O122*H122</f>
        <v>0</v>
      </c>
      <c r="Q122" s="165">
        <v>0</v>
      </c>
      <c r="R122" s="165">
        <f>Q122*H122</f>
        <v>0</v>
      </c>
      <c r="S122" s="165">
        <v>0</v>
      </c>
      <c r="T122" s="166">
        <f>S122*H122</f>
        <v>0</v>
      </c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R122" s="167" t="s">
        <v>123</v>
      </c>
      <c r="AT122" s="167" t="s">
        <v>119</v>
      </c>
      <c r="AU122" s="167" t="s">
        <v>73</v>
      </c>
      <c r="AY122" s="15" t="s">
        <v>124</v>
      </c>
      <c r="BE122" s="168">
        <f>IF(N122="základní",J122,0)</f>
        <v>0</v>
      </c>
      <c r="BF122" s="168">
        <f>IF(N122="snížená",J122,0)</f>
        <v>0</v>
      </c>
      <c r="BG122" s="168">
        <f>IF(N122="zákl. přenesená",J122,0)</f>
        <v>0</v>
      </c>
      <c r="BH122" s="168">
        <f>IF(N122="sníž. přenesená",J122,0)</f>
        <v>0</v>
      </c>
      <c r="BI122" s="168">
        <f>IF(N122="nulová",J122,0)</f>
        <v>0</v>
      </c>
      <c r="BJ122" s="15" t="s">
        <v>81</v>
      </c>
      <c r="BK122" s="168">
        <f>ROUND(I122*H122,2)</f>
        <v>0</v>
      </c>
      <c r="BL122" s="15" t="s">
        <v>125</v>
      </c>
      <c r="BM122" s="167" t="s">
        <v>126</v>
      </c>
    </row>
    <row r="123" s="2" customFormat="1" ht="37.8" customHeight="1">
      <c r="A123" s="34"/>
      <c r="B123" s="154"/>
      <c r="C123" s="155" t="s">
        <v>83</v>
      </c>
      <c r="D123" s="155" t="s">
        <v>119</v>
      </c>
      <c r="E123" s="156" t="s">
        <v>127</v>
      </c>
      <c r="F123" s="157" t="s">
        <v>128</v>
      </c>
      <c r="G123" s="158" t="s">
        <v>122</v>
      </c>
      <c r="H123" s="159">
        <v>1</v>
      </c>
      <c r="I123" s="160"/>
      <c r="J123" s="161">
        <f>ROUND(I123*H123,2)</f>
        <v>0</v>
      </c>
      <c r="K123" s="157" t="s">
        <v>1</v>
      </c>
      <c r="L123" s="162"/>
      <c r="M123" s="163" t="s">
        <v>1</v>
      </c>
      <c r="N123" s="164" t="s">
        <v>38</v>
      </c>
      <c r="O123" s="73"/>
      <c r="P123" s="165">
        <f>O123*H123</f>
        <v>0</v>
      </c>
      <c r="Q123" s="165">
        <v>0</v>
      </c>
      <c r="R123" s="165">
        <f>Q123*H123</f>
        <v>0</v>
      </c>
      <c r="S123" s="165">
        <v>0</v>
      </c>
      <c r="T123" s="166">
        <f>S123*H123</f>
        <v>0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R123" s="167" t="s">
        <v>123</v>
      </c>
      <c r="AT123" s="167" t="s">
        <v>119</v>
      </c>
      <c r="AU123" s="167" t="s">
        <v>73</v>
      </c>
      <c r="AY123" s="15" t="s">
        <v>124</v>
      </c>
      <c r="BE123" s="168">
        <f>IF(N123="základní",J123,0)</f>
        <v>0</v>
      </c>
      <c r="BF123" s="168">
        <f>IF(N123="snížená",J123,0)</f>
        <v>0</v>
      </c>
      <c r="BG123" s="168">
        <f>IF(N123="zákl. přenesená",J123,0)</f>
        <v>0</v>
      </c>
      <c r="BH123" s="168">
        <f>IF(N123="sníž. přenesená",J123,0)</f>
        <v>0</v>
      </c>
      <c r="BI123" s="168">
        <f>IF(N123="nulová",J123,0)</f>
        <v>0</v>
      </c>
      <c r="BJ123" s="15" t="s">
        <v>81</v>
      </c>
      <c r="BK123" s="168">
        <f>ROUND(I123*H123,2)</f>
        <v>0</v>
      </c>
      <c r="BL123" s="15" t="s">
        <v>125</v>
      </c>
      <c r="BM123" s="167" t="s">
        <v>129</v>
      </c>
    </row>
    <row r="124" s="2" customFormat="1" ht="24.15" customHeight="1">
      <c r="A124" s="34"/>
      <c r="B124" s="154"/>
      <c r="C124" s="155" t="s">
        <v>130</v>
      </c>
      <c r="D124" s="155" t="s">
        <v>119</v>
      </c>
      <c r="E124" s="156" t="s">
        <v>131</v>
      </c>
      <c r="F124" s="157" t="s">
        <v>132</v>
      </c>
      <c r="G124" s="158" t="s">
        <v>133</v>
      </c>
      <c r="H124" s="159">
        <v>702.60000000000002</v>
      </c>
      <c r="I124" s="160"/>
      <c r="J124" s="161">
        <f>ROUND(I124*H124,2)</f>
        <v>0</v>
      </c>
      <c r="K124" s="157" t="s">
        <v>134</v>
      </c>
      <c r="L124" s="162"/>
      <c r="M124" s="163" t="s">
        <v>1</v>
      </c>
      <c r="N124" s="164" t="s">
        <v>38</v>
      </c>
      <c r="O124" s="73"/>
      <c r="P124" s="165">
        <f>O124*H124</f>
        <v>0</v>
      </c>
      <c r="Q124" s="165">
        <v>0.00017000000000000001</v>
      </c>
      <c r="R124" s="165">
        <f>Q124*H124</f>
        <v>0.11944200000000001</v>
      </c>
      <c r="S124" s="165">
        <v>0</v>
      </c>
      <c r="T124" s="166">
        <f>S124*H124</f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R124" s="167" t="s">
        <v>123</v>
      </c>
      <c r="AT124" s="167" t="s">
        <v>119</v>
      </c>
      <c r="AU124" s="167" t="s">
        <v>73</v>
      </c>
      <c r="AY124" s="15" t="s">
        <v>124</v>
      </c>
      <c r="BE124" s="168">
        <f>IF(N124="základní",J124,0)</f>
        <v>0</v>
      </c>
      <c r="BF124" s="168">
        <f>IF(N124="snížená",J124,0)</f>
        <v>0</v>
      </c>
      <c r="BG124" s="168">
        <f>IF(N124="zákl. přenesená",J124,0)</f>
        <v>0</v>
      </c>
      <c r="BH124" s="168">
        <f>IF(N124="sníž. přenesená",J124,0)</f>
        <v>0</v>
      </c>
      <c r="BI124" s="168">
        <f>IF(N124="nulová",J124,0)</f>
        <v>0</v>
      </c>
      <c r="BJ124" s="15" t="s">
        <v>81</v>
      </c>
      <c r="BK124" s="168">
        <f>ROUND(I124*H124,2)</f>
        <v>0</v>
      </c>
      <c r="BL124" s="15" t="s">
        <v>125</v>
      </c>
      <c r="BM124" s="167" t="s">
        <v>135</v>
      </c>
    </row>
    <row r="125" s="2" customFormat="1">
      <c r="A125" s="34"/>
      <c r="B125" s="35"/>
      <c r="C125" s="34"/>
      <c r="D125" s="169" t="s">
        <v>136</v>
      </c>
      <c r="E125" s="34"/>
      <c r="F125" s="170" t="s">
        <v>137</v>
      </c>
      <c r="G125" s="34"/>
      <c r="H125" s="34"/>
      <c r="I125" s="171"/>
      <c r="J125" s="34"/>
      <c r="K125" s="34"/>
      <c r="L125" s="35"/>
      <c r="M125" s="172"/>
      <c r="N125" s="173"/>
      <c r="O125" s="73"/>
      <c r="P125" s="73"/>
      <c r="Q125" s="73"/>
      <c r="R125" s="73"/>
      <c r="S125" s="73"/>
      <c r="T125" s="74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T125" s="15" t="s">
        <v>136</v>
      </c>
      <c r="AU125" s="15" t="s">
        <v>73</v>
      </c>
    </row>
    <row r="126" s="2" customFormat="1" ht="24.15" customHeight="1">
      <c r="A126" s="34"/>
      <c r="B126" s="154"/>
      <c r="C126" s="155" t="s">
        <v>125</v>
      </c>
      <c r="D126" s="155" t="s">
        <v>119</v>
      </c>
      <c r="E126" s="156" t="s">
        <v>138</v>
      </c>
      <c r="F126" s="157" t="s">
        <v>139</v>
      </c>
      <c r="G126" s="158" t="s">
        <v>133</v>
      </c>
      <c r="H126" s="159">
        <v>12</v>
      </c>
      <c r="I126" s="160"/>
      <c r="J126" s="161">
        <f>ROUND(I126*H126,2)</f>
        <v>0</v>
      </c>
      <c r="K126" s="157" t="s">
        <v>134</v>
      </c>
      <c r="L126" s="162"/>
      <c r="M126" s="163" t="s">
        <v>1</v>
      </c>
      <c r="N126" s="164" t="s">
        <v>38</v>
      </c>
      <c r="O126" s="73"/>
      <c r="P126" s="165">
        <f>O126*H126</f>
        <v>0</v>
      </c>
      <c r="Q126" s="165">
        <v>0.00076999999999999996</v>
      </c>
      <c r="R126" s="165">
        <f>Q126*H126</f>
        <v>0.0092399999999999999</v>
      </c>
      <c r="S126" s="165">
        <v>0</v>
      </c>
      <c r="T126" s="166">
        <f>S126*H126</f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167" t="s">
        <v>123</v>
      </c>
      <c r="AT126" s="167" t="s">
        <v>119</v>
      </c>
      <c r="AU126" s="167" t="s">
        <v>73</v>
      </c>
      <c r="AY126" s="15" t="s">
        <v>124</v>
      </c>
      <c r="BE126" s="168">
        <f>IF(N126="základní",J126,0)</f>
        <v>0</v>
      </c>
      <c r="BF126" s="168">
        <f>IF(N126="snížená",J126,0)</f>
        <v>0</v>
      </c>
      <c r="BG126" s="168">
        <f>IF(N126="zákl. přenesená",J126,0)</f>
        <v>0</v>
      </c>
      <c r="BH126" s="168">
        <f>IF(N126="sníž. přenesená",J126,0)</f>
        <v>0</v>
      </c>
      <c r="BI126" s="168">
        <f>IF(N126="nulová",J126,0)</f>
        <v>0</v>
      </c>
      <c r="BJ126" s="15" t="s">
        <v>81</v>
      </c>
      <c r="BK126" s="168">
        <f>ROUND(I126*H126,2)</f>
        <v>0</v>
      </c>
      <c r="BL126" s="15" t="s">
        <v>125</v>
      </c>
      <c r="BM126" s="167" t="s">
        <v>140</v>
      </c>
    </row>
    <row r="127" s="2" customFormat="1">
      <c r="A127" s="34"/>
      <c r="B127" s="35"/>
      <c r="C127" s="34"/>
      <c r="D127" s="169" t="s">
        <v>136</v>
      </c>
      <c r="E127" s="34"/>
      <c r="F127" s="170" t="s">
        <v>141</v>
      </c>
      <c r="G127" s="34"/>
      <c r="H127" s="34"/>
      <c r="I127" s="171"/>
      <c r="J127" s="34"/>
      <c r="K127" s="34"/>
      <c r="L127" s="35"/>
      <c r="M127" s="172"/>
      <c r="N127" s="173"/>
      <c r="O127" s="73"/>
      <c r="P127" s="73"/>
      <c r="Q127" s="73"/>
      <c r="R127" s="73"/>
      <c r="S127" s="73"/>
      <c r="T127" s="74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T127" s="15" t="s">
        <v>136</v>
      </c>
      <c r="AU127" s="15" t="s">
        <v>73</v>
      </c>
    </row>
    <row r="128" s="2" customFormat="1" ht="24.15" customHeight="1">
      <c r="A128" s="34"/>
      <c r="B128" s="154"/>
      <c r="C128" s="155" t="s">
        <v>142</v>
      </c>
      <c r="D128" s="155" t="s">
        <v>119</v>
      </c>
      <c r="E128" s="156" t="s">
        <v>143</v>
      </c>
      <c r="F128" s="157" t="s">
        <v>144</v>
      </c>
      <c r="G128" s="158" t="s">
        <v>133</v>
      </c>
      <c r="H128" s="159">
        <v>28</v>
      </c>
      <c r="I128" s="160"/>
      <c r="J128" s="161">
        <f>ROUND(I128*H128,2)</f>
        <v>0</v>
      </c>
      <c r="K128" s="157" t="s">
        <v>134</v>
      </c>
      <c r="L128" s="162"/>
      <c r="M128" s="163" t="s">
        <v>1</v>
      </c>
      <c r="N128" s="164" t="s">
        <v>38</v>
      </c>
      <c r="O128" s="73"/>
      <c r="P128" s="165">
        <f>O128*H128</f>
        <v>0</v>
      </c>
      <c r="Q128" s="165">
        <v>0.00089999999999999998</v>
      </c>
      <c r="R128" s="165">
        <f>Q128*H128</f>
        <v>0.0252</v>
      </c>
      <c r="S128" s="165">
        <v>0</v>
      </c>
      <c r="T128" s="166">
        <f>S128*H128</f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167" t="s">
        <v>123</v>
      </c>
      <c r="AT128" s="167" t="s">
        <v>119</v>
      </c>
      <c r="AU128" s="167" t="s">
        <v>73</v>
      </c>
      <c r="AY128" s="15" t="s">
        <v>124</v>
      </c>
      <c r="BE128" s="168">
        <f>IF(N128="základní",J128,0)</f>
        <v>0</v>
      </c>
      <c r="BF128" s="168">
        <f>IF(N128="snížená",J128,0)</f>
        <v>0</v>
      </c>
      <c r="BG128" s="168">
        <f>IF(N128="zákl. přenesená",J128,0)</f>
        <v>0</v>
      </c>
      <c r="BH128" s="168">
        <f>IF(N128="sníž. přenesená",J128,0)</f>
        <v>0</v>
      </c>
      <c r="BI128" s="168">
        <f>IF(N128="nulová",J128,0)</f>
        <v>0</v>
      </c>
      <c r="BJ128" s="15" t="s">
        <v>81</v>
      </c>
      <c r="BK128" s="168">
        <f>ROUND(I128*H128,2)</f>
        <v>0</v>
      </c>
      <c r="BL128" s="15" t="s">
        <v>125</v>
      </c>
      <c r="BM128" s="167" t="s">
        <v>145</v>
      </c>
    </row>
    <row r="129" s="2" customFormat="1">
      <c r="A129" s="34"/>
      <c r="B129" s="35"/>
      <c r="C129" s="34"/>
      <c r="D129" s="169" t="s">
        <v>136</v>
      </c>
      <c r="E129" s="34"/>
      <c r="F129" s="170" t="s">
        <v>146</v>
      </c>
      <c r="G129" s="34"/>
      <c r="H129" s="34"/>
      <c r="I129" s="171"/>
      <c r="J129" s="34"/>
      <c r="K129" s="34"/>
      <c r="L129" s="35"/>
      <c r="M129" s="172"/>
      <c r="N129" s="173"/>
      <c r="O129" s="73"/>
      <c r="P129" s="73"/>
      <c r="Q129" s="73"/>
      <c r="R129" s="73"/>
      <c r="S129" s="73"/>
      <c r="T129" s="74"/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T129" s="15" t="s">
        <v>136</v>
      </c>
      <c r="AU129" s="15" t="s">
        <v>73</v>
      </c>
    </row>
    <row r="130" s="2" customFormat="1" ht="24.15" customHeight="1">
      <c r="A130" s="34"/>
      <c r="B130" s="154"/>
      <c r="C130" s="155" t="s">
        <v>147</v>
      </c>
      <c r="D130" s="155" t="s">
        <v>119</v>
      </c>
      <c r="E130" s="156" t="s">
        <v>148</v>
      </c>
      <c r="F130" s="157" t="s">
        <v>149</v>
      </c>
      <c r="G130" s="158" t="s">
        <v>133</v>
      </c>
      <c r="H130" s="159">
        <v>32</v>
      </c>
      <c r="I130" s="160"/>
      <c r="J130" s="161">
        <f>ROUND(I130*H130,2)</f>
        <v>0</v>
      </c>
      <c r="K130" s="157" t="s">
        <v>134</v>
      </c>
      <c r="L130" s="162"/>
      <c r="M130" s="163" t="s">
        <v>1</v>
      </c>
      <c r="N130" s="164" t="s">
        <v>38</v>
      </c>
      <c r="O130" s="73"/>
      <c r="P130" s="165">
        <f>O130*H130</f>
        <v>0</v>
      </c>
      <c r="Q130" s="165">
        <v>0.00022000000000000001</v>
      </c>
      <c r="R130" s="165">
        <f>Q130*H130</f>
        <v>0.0070400000000000003</v>
      </c>
      <c r="S130" s="165">
        <v>0</v>
      </c>
      <c r="T130" s="166">
        <f>S130*H130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167" t="s">
        <v>123</v>
      </c>
      <c r="AT130" s="167" t="s">
        <v>119</v>
      </c>
      <c r="AU130" s="167" t="s">
        <v>73</v>
      </c>
      <c r="AY130" s="15" t="s">
        <v>124</v>
      </c>
      <c r="BE130" s="168">
        <f>IF(N130="základní",J130,0)</f>
        <v>0</v>
      </c>
      <c r="BF130" s="168">
        <f>IF(N130="snížená",J130,0)</f>
        <v>0</v>
      </c>
      <c r="BG130" s="168">
        <f>IF(N130="zákl. přenesená",J130,0)</f>
        <v>0</v>
      </c>
      <c r="BH130" s="168">
        <f>IF(N130="sníž. přenesená",J130,0)</f>
        <v>0</v>
      </c>
      <c r="BI130" s="168">
        <f>IF(N130="nulová",J130,0)</f>
        <v>0</v>
      </c>
      <c r="BJ130" s="15" t="s">
        <v>81</v>
      </c>
      <c r="BK130" s="168">
        <f>ROUND(I130*H130,2)</f>
        <v>0</v>
      </c>
      <c r="BL130" s="15" t="s">
        <v>125</v>
      </c>
      <c r="BM130" s="167" t="s">
        <v>150</v>
      </c>
    </row>
    <row r="131" s="2" customFormat="1">
      <c r="A131" s="34"/>
      <c r="B131" s="35"/>
      <c r="C131" s="34"/>
      <c r="D131" s="169" t="s">
        <v>136</v>
      </c>
      <c r="E131" s="34"/>
      <c r="F131" s="170" t="s">
        <v>151</v>
      </c>
      <c r="G131" s="34"/>
      <c r="H131" s="34"/>
      <c r="I131" s="171"/>
      <c r="J131" s="34"/>
      <c r="K131" s="34"/>
      <c r="L131" s="35"/>
      <c r="M131" s="172"/>
      <c r="N131" s="173"/>
      <c r="O131" s="73"/>
      <c r="P131" s="73"/>
      <c r="Q131" s="73"/>
      <c r="R131" s="73"/>
      <c r="S131" s="73"/>
      <c r="T131" s="74"/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T131" s="15" t="s">
        <v>136</v>
      </c>
      <c r="AU131" s="15" t="s">
        <v>73</v>
      </c>
    </row>
    <row r="132" s="2" customFormat="1" ht="24.15" customHeight="1">
      <c r="A132" s="34"/>
      <c r="B132" s="154"/>
      <c r="C132" s="155" t="s">
        <v>152</v>
      </c>
      <c r="D132" s="155" t="s">
        <v>119</v>
      </c>
      <c r="E132" s="156" t="s">
        <v>153</v>
      </c>
      <c r="F132" s="157" t="s">
        <v>154</v>
      </c>
      <c r="G132" s="158" t="s">
        <v>133</v>
      </c>
      <c r="H132" s="159">
        <v>18</v>
      </c>
      <c r="I132" s="160"/>
      <c r="J132" s="161">
        <f>ROUND(I132*H132,2)</f>
        <v>0</v>
      </c>
      <c r="K132" s="157" t="s">
        <v>134</v>
      </c>
      <c r="L132" s="162"/>
      <c r="M132" s="163" t="s">
        <v>1</v>
      </c>
      <c r="N132" s="164" t="s">
        <v>38</v>
      </c>
      <c r="O132" s="73"/>
      <c r="P132" s="165">
        <f>O132*H132</f>
        <v>0</v>
      </c>
      <c r="Q132" s="165">
        <v>0.00034000000000000002</v>
      </c>
      <c r="R132" s="165">
        <f>Q132*H132</f>
        <v>0.0061200000000000004</v>
      </c>
      <c r="S132" s="165">
        <v>0</v>
      </c>
      <c r="T132" s="166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167" t="s">
        <v>123</v>
      </c>
      <c r="AT132" s="167" t="s">
        <v>119</v>
      </c>
      <c r="AU132" s="167" t="s">
        <v>73</v>
      </c>
      <c r="AY132" s="15" t="s">
        <v>124</v>
      </c>
      <c r="BE132" s="168">
        <f>IF(N132="základní",J132,0)</f>
        <v>0</v>
      </c>
      <c r="BF132" s="168">
        <f>IF(N132="snížená",J132,0)</f>
        <v>0</v>
      </c>
      <c r="BG132" s="168">
        <f>IF(N132="zákl. přenesená",J132,0)</f>
        <v>0</v>
      </c>
      <c r="BH132" s="168">
        <f>IF(N132="sníž. přenesená",J132,0)</f>
        <v>0</v>
      </c>
      <c r="BI132" s="168">
        <f>IF(N132="nulová",J132,0)</f>
        <v>0</v>
      </c>
      <c r="BJ132" s="15" t="s">
        <v>81</v>
      </c>
      <c r="BK132" s="168">
        <f>ROUND(I132*H132,2)</f>
        <v>0</v>
      </c>
      <c r="BL132" s="15" t="s">
        <v>125</v>
      </c>
      <c r="BM132" s="167" t="s">
        <v>155</v>
      </c>
    </row>
    <row r="133" s="2" customFormat="1">
      <c r="A133" s="34"/>
      <c r="B133" s="35"/>
      <c r="C133" s="34"/>
      <c r="D133" s="169" t="s">
        <v>136</v>
      </c>
      <c r="E133" s="34"/>
      <c r="F133" s="170" t="s">
        <v>156</v>
      </c>
      <c r="G133" s="34"/>
      <c r="H133" s="34"/>
      <c r="I133" s="171"/>
      <c r="J133" s="34"/>
      <c r="K133" s="34"/>
      <c r="L133" s="35"/>
      <c r="M133" s="172"/>
      <c r="N133" s="173"/>
      <c r="O133" s="73"/>
      <c r="P133" s="73"/>
      <c r="Q133" s="73"/>
      <c r="R133" s="73"/>
      <c r="S133" s="73"/>
      <c r="T133" s="74"/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T133" s="15" t="s">
        <v>136</v>
      </c>
      <c r="AU133" s="15" t="s">
        <v>73</v>
      </c>
    </row>
    <row r="134" s="2" customFormat="1" ht="24.15" customHeight="1">
      <c r="A134" s="34"/>
      <c r="B134" s="154"/>
      <c r="C134" s="155" t="s">
        <v>157</v>
      </c>
      <c r="D134" s="155" t="s">
        <v>119</v>
      </c>
      <c r="E134" s="156" t="s">
        <v>158</v>
      </c>
      <c r="F134" s="157" t="s">
        <v>159</v>
      </c>
      <c r="G134" s="158" t="s">
        <v>133</v>
      </c>
      <c r="H134" s="159">
        <v>40</v>
      </c>
      <c r="I134" s="160"/>
      <c r="J134" s="161">
        <f>ROUND(I134*H134,2)</f>
        <v>0</v>
      </c>
      <c r="K134" s="157" t="s">
        <v>134</v>
      </c>
      <c r="L134" s="162"/>
      <c r="M134" s="163" t="s">
        <v>1</v>
      </c>
      <c r="N134" s="164" t="s">
        <v>38</v>
      </c>
      <c r="O134" s="73"/>
      <c r="P134" s="165">
        <f>O134*H134</f>
        <v>0</v>
      </c>
      <c r="Q134" s="165">
        <v>5.0000000000000002E-05</v>
      </c>
      <c r="R134" s="165">
        <f>Q134*H134</f>
        <v>0.002</v>
      </c>
      <c r="S134" s="165">
        <v>0</v>
      </c>
      <c r="T134" s="166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167" t="s">
        <v>123</v>
      </c>
      <c r="AT134" s="167" t="s">
        <v>119</v>
      </c>
      <c r="AU134" s="167" t="s">
        <v>73</v>
      </c>
      <c r="AY134" s="15" t="s">
        <v>124</v>
      </c>
      <c r="BE134" s="168">
        <f>IF(N134="základní",J134,0)</f>
        <v>0</v>
      </c>
      <c r="BF134" s="168">
        <f>IF(N134="snížená",J134,0)</f>
        <v>0</v>
      </c>
      <c r="BG134" s="168">
        <f>IF(N134="zákl. přenesená",J134,0)</f>
        <v>0</v>
      </c>
      <c r="BH134" s="168">
        <f>IF(N134="sníž. přenesená",J134,0)</f>
        <v>0</v>
      </c>
      <c r="BI134" s="168">
        <f>IF(N134="nulová",J134,0)</f>
        <v>0</v>
      </c>
      <c r="BJ134" s="15" t="s">
        <v>81</v>
      </c>
      <c r="BK134" s="168">
        <f>ROUND(I134*H134,2)</f>
        <v>0</v>
      </c>
      <c r="BL134" s="15" t="s">
        <v>125</v>
      </c>
      <c r="BM134" s="167" t="s">
        <v>160</v>
      </c>
    </row>
    <row r="135" s="2" customFormat="1">
      <c r="A135" s="34"/>
      <c r="B135" s="35"/>
      <c r="C135" s="34"/>
      <c r="D135" s="169" t="s">
        <v>136</v>
      </c>
      <c r="E135" s="34"/>
      <c r="F135" s="170" t="s">
        <v>161</v>
      </c>
      <c r="G135" s="34"/>
      <c r="H135" s="34"/>
      <c r="I135" s="171"/>
      <c r="J135" s="34"/>
      <c r="K135" s="34"/>
      <c r="L135" s="35"/>
      <c r="M135" s="172"/>
      <c r="N135" s="173"/>
      <c r="O135" s="73"/>
      <c r="P135" s="73"/>
      <c r="Q135" s="73"/>
      <c r="R135" s="73"/>
      <c r="S135" s="73"/>
      <c r="T135" s="74"/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T135" s="15" t="s">
        <v>136</v>
      </c>
      <c r="AU135" s="15" t="s">
        <v>73</v>
      </c>
    </row>
    <row r="136" s="2" customFormat="1" ht="24.15" customHeight="1">
      <c r="A136" s="34"/>
      <c r="B136" s="154"/>
      <c r="C136" s="155" t="s">
        <v>162</v>
      </c>
      <c r="D136" s="155" t="s">
        <v>119</v>
      </c>
      <c r="E136" s="156" t="s">
        <v>163</v>
      </c>
      <c r="F136" s="157" t="s">
        <v>164</v>
      </c>
      <c r="G136" s="158" t="s">
        <v>133</v>
      </c>
      <c r="H136" s="159">
        <v>32</v>
      </c>
      <c r="I136" s="160"/>
      <c r="J136" s="161">
        <f>ROUND(I136*H136,2)</f>
        <v>0</v>
      </c>
      <c r="K136" s="157" t="s">
        <v>134</v>
      </c>
      <c r="L136" s="162"/>
      <c r="M136" s="163" t="s">
        <v>1</v>
      </c>
      <c r="N136" s="164" t="s">
        <v>38</v>
      </c>
      <c r="O136" s="73"/>
      <c r="P136" s="165">
        <f>O136*H136</f>
        <v>0</v>
      </c>
      <c r="Q136" s="165">
        <v>0.00025000000000000001</v>
      </c>
      <c r="R136" s="165">
        <f>Q136*H136</f>
        <v>0.0080000000000000002</v>
      </c>
      <c r="S136" s="165">
        <v>0</v>
      </c>
      <c r="T136" s="166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167" t="s">
        <v>123</v>
      </c>
      <c r="AT136" s="167" t="s">
        <v>119</v>
      </c>
      <c r="AU136" s="167" t="s">
        <v>73</v>
      </c>
      <c r="AY136" s="15" t="s">
        <v>124</v>
      </c>
      <c r="BE136" s="168">
        <f>IF(N136="základní",J136,0)</f>
        <v>0</v>
      </c>
      <c r="BF136" s="168">
        <f>IF(N136="snížená",J136,0)</f>
        <v>0</v>
      </c>
      <c r="BG136" s="168">
        <f>IF(N136="zákl. přenesená",J136,0)</f>
        <v>0</v>
      </c>
      <c r="BH136" s="168">
        <f>IF(N136="sníž. přenesená",J136,0)</f>
        <v>0</v>
      </c>
      <c r="BI136" s="168">
        <f>IF(N136="nulová",J136,0)</f>
        <v>0</v>
      </c>
      <c r="BJ136" s="15" t="s">
        <v>81</v>
      </c>
      <c r="BK136" s="168">
        <f>ROUND(I136*H136,2)</f>
        <v>0</v>
      </c>
      <c r="BL136" s="15" t="s">
        <v>125</v>
      </c>
      <c r="BM136" s="167" t="s">
        <v>165</v>
      </c>
    </row>
    <row r="137" s="2" customFormat="1">
      <c r="A137" s="34"/>
      <c r="B137" s="35"/>
      <c r="C137" s="34"/>
      <c r="D137" s="169" t="s">
        <v>136</v>
      </c>
      <c r="E137" s="34"/>
      <c r="F137" s="170" t="s">
        <v>166</v>
      </c>
      <c r="G137" s="34"/>
      <c r="H137" s="34"/>
      <c r="I137" s="171"/>
      <c r="J137" s="34"/>
      <c r="K137" s="34"/>
      <c r="L137" s="35"/>
      <c r="M137" s="172"/>
      <c r="N137" s="173"/>
      <c r="O137" s="73"/>
      <c r="P137" s="73"/>
      <c r="Q137" s="73"/>
      <c r="R137" s="73"/>
      <c r="S137" s="73"/>
      <c r="T137" s="74"/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T137" s="15" t="s">
        <v>136</v>
      </c>
      <c r="AU137" s="15" t="s">
        <v>73</v>
      </c>
    </row>
    <row r="138" s="2" customFormat="1" ht="33" customHeight="1">
      <c r="A138" s="34"/>
      <c r="B138" s="154"/>
      <c r="C138" s="155" t="s">
        <v>167</v>
      </c>
      <c r="D138" s="155" t="s">
        <v>119</v>
      </c>
      <c r="E138" s="156" t="s">
        <v>168</v>
      </c>
      <c r="F138" s="157" t="s">
        <v>169</v>
      </c>
      <c r="G138" s="158" t="s">
        <v>133</v>
      </c>
      <c r="H138" s="159">
        <v>27</v>
      </c>
      <c r="I138" s="160"/>
      <c r="J138" s="161">
        <f>ROUND(I138*H138,2)</f>
        <v>0</v>
      </c>
      <c r="K138" s="157" t="s">
        <v>134</v>
      </c>
      <c r="L138" s="162"/>
      <c r="M138" s="163" t="s">
        <v>1</v>
      </c>
      <c r="N138" s="164" t="s">
        <v>38</v>
      </c>
      <c r="O138" s="73"/>
      <c r="P138" s="165">
        <f>O138*H138</f>
        <v>0</v>
      </c>
      <c r="Q138" s="165">
        <v>0.00012999999999999999</v>
      </c>
      <c r="R138" s="165">
        <f>Q138*H138</f>
        <v>0.0035099999999999997</v>
      </c>
      <c r="S138" s="165">
        <v>0</v>
      </c>
      <c r="T138" s="166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167" t="s">
        <v>123</v>
      </c>
      <c r="AT138" s="167" t="s">
        <v>119</v>
      </c>
      <c r="AU138" s="167" t="s">
        <v>73</v>
      </c>
      <c r="AY138" s="15" t="s">
        <v>124</v>
      </c>
      <c r="BE138" s="168">
        <f>IF(N138="základní",J138,0)</f>
        <v>0</v>
      </c>
      <c r="BF138" s="168">
        <f>IF(N138="snížená",J138,0)</f>
        <v>0</v>
      </c>
      <c r="BG138" s="168">
        <f>IF(N138="zákl. přenesená",J138,0)</f>
        <v>0</v>
      </c>
      <c r="BH138" s="168">
        <f>IF(N138="sníž. přenesená",J138,0)</f>
        <v>0</v>
      </c>
      <c r="BI138" s="168">
        <f>IF(N138="nulová",J138,0)</f>
        <v>0</v>
      </c>
      <c r="BJ138" s="15" t="s">
        <v>81</v>
      </c>
      <c r="BK138" s="168">
        <f>ROUND(I138*H138,2)</f>
        <v>0</v>
      </c>
      <c r="BL138" s="15" t="s">
        <v>125</v>
      </c>
      <c r="BM138" s="167" t="s">
        <v>170</v>
      </c>
    </row>
    <row r="139" s="2" customFormat="1" ht="33" customHeight="1">
      <c r="A139" s="34"/>
      <c r="B139" s="154"/>
      <c r="C139" s="155" t="s">
        <v>123</v>
      </c>
      <c r="D139" s="155" t="s">
        <v>119</v>
      </c>
      <c r="E139" s="156" t="s">
        <v>171</v>
      </c>
      <c r="F139" s="157" t="s">
        <v>172</v>
      </c>
      <c r="G139" s="158" t="s">
        <v>133</v>
      </c>
      <c r="H139" s="159">
        <v>54</v>
      </c>
      <c r="I139" s="160"/>
      <c r="J139" s="161">
        <f>ROUND(I139*H139,2)</f>
        <v>0</v>
      </c>
      <c r="K139" s="157" t="s">
        <v>134</v>
      </c>
      <c r="L139" s="162"/>
      <c r="M139" s="163" t="s">
        <v>1</v>
      </c>
      <c r="N139" s="164" t="s">
        <v>38</v>
      </c>
      <c r="O139" s="73"/>
      <c r="P139" s="165">
        <f>O139*H139</f>
        <v>0</v>
      </c>
      <c r="Q139" s="165">
        <v>0.00018000000000000001</v>
      </c>
      <c r="R139" s="165">
        <f>Q139*H139</f>
        <v>0.0097200000000000012</v>
      </c>
      <c r="S139" s="165">
        <v>0</v>
      </c>
      <c r="T139" s="166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167" t="s">
        <v>123</v>
      </c>
      <c r="AT139" s="167" t="s">
        <v>119</v>
      </c>
      <c r="AU139" s="167" t="s">
        <v>73</v>
      </c>
      <c r="AY139" s="15" t="s">
        <v>124</v>
      </c>
      <c r="BE139" s="168">
        <f>IF(N139="základní",J139,0)</f>
        <v>0</v>
      </c>
      <c r="BF139" s="168">
        <f>IF(N139="snížená",J139,0)</f>
        <v>0</v>
      </c>
      <c r="BG139" s="168">
        <f>IF(N139="zákl. přenesená",J139,0)</f>
        <v>0</v>
      </c>
      <c r="BH139" s="168">
        <f>IF(N139="sníž. přenesená",J139,0)</f>
        <v>0</v>
      </c>
      <c r="BI139" s="168">
        <f>IF(N139="nulová",J139,0)</f>
        <v>0</v>
      </c>
      <c r="BJ139" s="15" t="s">
        <v>81</v>
      </c>
      <c r="BK139" s="168">
        <f>ROUND(I139*H139,2)</f>
        <v>0</v>
      </c>
      <c r="BL139" s="15" t="s">
        <v>125</v>
      </c>
      <c r="BM139" s="167" t="s">
        <v>173</v>
      </c>
    </row>
    <row r="140" s="2" customFormat="1" ht="33" customHeight="1">
      <c r="A140" s="34"/>
      <c r="B140" s="154"/>
      <c r="C140" s="155" t="s">
        <v>174</v>
      </c>
      <c r="D140" s="155" t="s">
        <v>119</v>
      </c>
      <c r="E140" s="156" t="s">
        <v>175</v>
      </c>
      <c r="F140" s="157" t="s">
        <v>176</v>
      </c>
      <c r="G140" s="158" t="s">
        <v>133</v>
      </c>
      <c r="H140" s="159">
        <v>12</v>
      </c>
      <c r="I140" s="160"/>
      <c r="J140" s="161">
        <f>ROUND(I140*H140,2)</f>
        <v>0</v>
      </c>
      <c r="K140" s="157" t="s">
        <v>1</v>
      </c>
      <c r="L140" s="162"/>
      <c r="M140" s="163" t="s">
        <v>1</v>
      </c>
      <c r="N140" s="164" t="s">
        <v>38</v>
      </c>
      <c r="O140" s="73"/>
      <c r="P140" s="165">
        <f>O140*H140</f>
        <v>0</v>
      </c>
      <c r="Q140" s="165">
        <v>0</v>
      </c>
      <c r="R140" s="165">
        <f>Q140*H140</f>
        <v>0</v>
      </c>
      <c r="S140" s="165">
        <v>0</v>
      </c>
      <c r="T140" s="166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167" t="s">
        <v>123</v>
      </c>
      <c r="AT140" s="167" t="s">
        <v>119</v>
      </c>
      <c r="AU140" s="167" t="s">
        <v>73</v>
      </c>
      <c r="AY140" s="15" t="s">
        <v>124</v>
      </c>
      <c r="BE140" s="168">
        <f>IF(N140="základní",J140,0)</f>
        <v>0</v>
      </c>
      <c r="BF140" s="168">
        <f>IF(N140="snížená",J140,0)</f>
        <v>0</v>
      </c>
      <c r="BG140" s="168">
        <f>IF(N140="zákl. přenesená",J140,0)</f>
        <v>0</v>
      </c>
      <c r="BH140" s="168">
        <f>IF(N140="sníž. přenesená",J140,0)</f>
        <v>0</v>
      </c>
      <c r="BI140" s="168">
        <f>IF(N140="nulová",J140,0)</f>
        <v>0</v>
      </c>
      <c r="BJ140" s="15" t="s">
        <v>81</v>
      </c>
      <c r="BK140" s="168">
        <f>ROUND(I140*H140,2)</f>
        <v>0</v>
      </c>
      <c r="BL140" s="15" t="s">
        <v>125</v>
      </c>
      <c r="BM140" s="167" t="s">
        <v>177</v>
      </c>
    </row>
    <row r="141" s="2" customFormat="1" ht="24.15" customHeight="1">
      <c r="A141" s="34"/>
      <c r="B141" s="154"/>
      <c r="C141" s="155" t="s">
        <v>178</v>
      </c>
      <c r="D141" s="155" t="s">
        <v>119</v>
      </c>
      <c r="E141" s="156" t="s">
        <v>179</v>
      </c>
      <c r="F141" s="157" t="s">
        <v>180</v>
      </c>
      <c r="G141" s="158" t="s">
        <v>133</v>
      </c>
      <c r="H141" s="159">
        <v>21</v>
      </c>
      <c r="I141" s="160"/>
      <c r="J141" s="161">
        <f>ROUND(I141*H141,2)</f>
        <v>0</v>
      </c>
      <c r="K141" s="157" t="s">
        <v>1</v>
      </c>
      <c r="L141" s="162"/>
      <c r="M141" s="163" t="s">
        <v>1</v>
      </c>
      <c r="N141" s="164" t="s">
        <v>38</v>
      </c>
      <c r="O141" s="73"/>
      <c r="P141" s="165">
        <f>O141*H141</f>
        <v>0</v>
      </c>
      <c r="Q141" s="165">
        <v>0</v>
      </c>
      <c r="R141" s="165">
        <f>Q141*H141</f>
        <v>0</v>
      </c>
      <c r="S141" s="165">
        <v>0</v>
      </c>
      <c r="T141" s="166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167" t="s">
        <v>123</v>
      </c>
      <c r="AT141" s="167" t="s">
        <v>119</v>
      </c>
      <c r="AU141" s="167" t="s">
        <v>73</v>
      </c>
      <c r="AY141" s="15" t="s">
        <v>124</v>
      </c>
      <c r="BE141" s="168">
        <f>IF(N141="základní",J141,0)</f>
        <v>0</v>
      </c>
      <c r="BF141" s="168">
        <f>IF(N141="snížená",J141,0)</f>
        <v>0</v>
      </c>
      <c r="BG141" s="168">
        <f>IF(N141="zákl. přenesená",J141,0)</f>
        <v>0</v>
      </c>
      <c r="BH141" s="168">
        <f>IF(N141="sníž. přenesená",J141,0)</f>
        <v>0</v>
      </c>
      <c r="BI141" s="168">
        <f>IF(N141="nulová",J141,0)</f>
        <v>0</v>
      </c>
      <c r="BJ141" s="15" t="s">
        <v>81</v>
      </c>
      <c r="BK141" s="168">
        <f>ROUND(I141*H141,2)</f>
        <v>0</v>
      </c>
      <c r="BL141" s="15" t="s">
        <v>125</v>
      </c>
      <c r="BM141" s="167" t="s">
        <v>181</v>
      </c>
    </row>
    <row r="142" s="2" customFormat="1" ht="24.15" customHeight="1">
      <c r="A142" s="34"/>
      <c r="B142" s="154"/>
      <c r="C142" s="155" t="s">
        <v>182</v>
      </c>
      <c r="D142" s="155" t="s">
        <v>119</v>
      </c>
      <c r="E142" s="156" t="s">
        <v>183</v>
      </c>
      <c r="F142" s="157" t="s">
        <v>184</v>
      </c>
      <c r="G142" s="158" t="s">
        <v>122</v>
      </c>
      <c r="H142" s="159">
        <v>1</v>
      </c>
      <c r="I142" s="160"/>
      <c r="J142" s="161">
        <f>ROUND(I142*H142,2)</f>
        <v>0</v>
      </c>
      <c r="K142" s="157" t="s">
        <v>1</v>
      </c>
      <c r="L142" s="162"/>
      <c r="M142" s="163" t="s">
        <v>1</v>
      </c>
      <c r="N142" s="164" t="s">
        <v>38</v>
      </c>
      <c r="O142" s="73"/>
      <c r="P142" s="165">
        <f>O142*H142</f>
        <v>0</v>
      </c>
      <c r="Q142" s="165">
        <v>0</v>
      </c>
      <c r="R142" s="165">
        <f>Q142*H142</f>
        <v>0</v>
      </c>
      <c r="S142" s="165">
        <v>0</v>
      </c>
      <c r="T142" s="166">
        <f>S142*H142</f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167" t="s">
        <v>123</v>
      </c>
      <c r="AT142" s="167" t="s">
        <v>119</v>
      </c>
      <c r="AU142" s="167" t="s">
        <v>73</v>
      </c>
      <c r="AY142" s="15" t="s">
        <v>124</v>
      </c>
      <c r="BE142" s="168">
        <f>IF(N142="základní",J142,0)</f>
        <v>0</v>
      </c>
      <c r="BF142" s="168">
        <f>IF(N142="snížená",J142,0)</f>
        <v>0</v>
      </c>
      <c r="BG142" s="168">
        <f>IF(N142="zákl. přenesená",J142,0)</f>
        <v>0</v>
      </c>
      <c r="BH142" s="168">
        <f>IF(N142="sníž. přenesená",J142,0)</f>
        <v>0</v>
      </c>
      <c r="BI142" s="168">
        <f>IF(N142="nulová",J142,0)</f>
        <v>0</v>
      </c>
      <c r="BJ142" s="15" t="s">
        <v>81</v>
      </c>
      <c r="BK142" s="168">
        <f>ROUND(I142*H142,2)</f>
        <v>0</v>
      </c>
      <c r="BL142" s="15" t="s">
        <v>125</v>
      </c>
      <c r="BM142" s="167" t="s">
        <v>185</v>
      </c>
    </row>
    <row r="143" s="2" customFormat="1" ht="24.15" customHeight="1">
      <c r="A143" s="34"/>
      <c r="B143" s="154"/>
      <c r="C143" s="155" t="s">
        <v>186</v>
      </c>
      <c r="D143" s="155" t="s">
        <v>119</v>
      </c>
      <c r="E143" s="156" t="s">
        <v>187</v>
      </c>
      <c r="F143" s="157" t="s">
        <v>188</v>
      </c>
      <c r="G143" s="158" t="s">
        <v>122</v>
      </c>
      <c r="H143" s="159">
        <v>44</v>
      </c>
      <c r="I143" s="160"/>
      <c r="J143" s="161">
        <f>ROUND(I143*H143,2)</f>
        <v>0</v>
      </c>
      <c r="K143" s="157" t="s">
        <v>134</v>
      </c>
      <c r="L143" s="162"/>
      <c r="M143" s="163" t="s">
        <v>1</v>
      </c>
      <c r="N143" s="164" t="s">
        <v>38</v>
      </c>
      <c r="O143" s="73"/>
      <c r="P143" s="165">
        <f>O143*H143</f>
        <v>0</v>
      </c>
      <c r="Q143" s="165">
        <v>3.0000000000000001E-05</v>
      </c>
      <c r="R143" s="165">
        <f>Q143*H143</f>
        <v>0.00132</v>
      </c>
      <c r="S143" s="165">
        <v>0</v>
      </c>
      <c r="T143" s="166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167" t="s">
        <v>123</v>
      </c>
      <c r="AT143" s="167" t="s">
        <v>119</v>
      </c>
      <c r="AU143" s="167" t="s">
        <v>73</v>
      </c>
      <c r="AY143" s="15" t="s">
        <v>124</v>
      </c>
      <c r="BE143" s="168">
        <f>IF(N143="základní",J143,0)</f>
        <v>0</v>
      </c>
      <c r="BF143" s="168">
        <f>IF(N143="snížená",J143,0)</f>
        <v>0</v>
      </c>
      <c r="BG143" s="168">
        <f>IF(N143="zákl. přenesená",J143,0)</f>
        <v>0</v>
      </c>
      <c r="BH143" s="168">
        <f>IF(N143="sníž. přenesená",J143,0)</f>
        <v>0</v>
      </c>
      <c r="BI143" s="168">
        <f>IF(N143="nulová",J143,0)</f>
        <v>0</v>
      </c>
      <c r="BJ143" s="15" t="s">
        <v>81</v>
      </c>
      <c r="BK143" s="168">
        <f>ROUND(I143*H143,2)</f>
        <v>0</v>
      </c>
      <c r="BL143" s="15" t="s">
        <v>125</v>
      </c>
      <c r="BM143" s="167" t="s">
        <v>189</v>
      </c>
    </row>
    <row r="144" s="2" customFormat="1" ht="21.75" customHeight="1">
      <c r="A144" s="34"/>
      <c r="B144" s="154"/>
      <c r="C144" s="155" t="s">
        <v>190</v>
      </c>
      <c r="D144" s="155" t="s">
        <v>119</v>
      </c>
      <c r="E144" s="156" t="s">
        <v>191</v>
      </c>
      <c r="F144" s="157" t="s">
        <v>192</v>
      </c>
      <c r="G144" s="158" t="s">
        <v>122</v>
      </c>
      <c r="H144" s="159">
        <v>47</v>
      </c>
      <c r="I144" s="160"/>
      <c r="J144" s="161">
        <f>ROUND(I144*H144,2)</f>
        <v>0</v>
      </c>
      <c r="K144" s="157" t="s">
        <v>134</v>
      </c>
      <c r="L144" s="162"/>
      <c r="M144" s="163" t="s">
        <v>1</v>
      </c>
      <c r="N144" s="164" t="s">
        <v>38</v>
      </c>
      <c r="O144" s="73"/>
      <c r="P144" s="165">
        <f>O144*H144</f>
        <v>0</v>
      </c>
      <c r="Q144" s="165">
        <v>4.0000000000000003E-05</v>
      </c>
      <c r="R144" s="165">
        <f>Q144*H144</f>
        <v>0.0018800000000000002</v>
      </c>
      <c r="S144" s="165">
        <v>0</v>
      </c>
      <c r="T144" s="166">
        <f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167" t="s">
        <v>123</v>
      </c>
      <c r="AT144" s="167" t="s">
        <v>119</v>
      </c>
      <c r="AU144" s="167" t="s">
        <v>73</v>
      </c>
      <c r="AY144" s="15" t="s">
        <v>124</v>
      </c>
      <c r="BE144" s="168">
        <f>IF(N144="základní",J144,0)</f>
        <v>0</v>
      </c>
      <c r="BF144" s="168">
        <f>IF(N144="snížená",J144,0)</f>
        <v>0</v>
      </c>
      <c r="BG144" s="168">
        <f>IF(N144="zákl. přenesená",J144,0)</f>
        <v>0</v>
      </c>
      <c r="BH144" s="168">
        <f>IF(N144="sníž. přenesená",J144,0)</f>
        <v>0</v>
      </c>
      <c r="BI144" s="168">
        <f>IF(N144="nulová",J144,0)</f>
        <v>0</v>
      </c>
      <c r="BJ144" s="15" t="s">
        <v>81</v>
      </c>
      <c r="BK144" s="168">
        <f>ROUND(I144*H144,2)</f>
        <v>0</v>
      </c>
      <c r="BL144" s="15" t="s">
        <v>125</v>
      </c>
      <c r="BM144" s="167" t="s">
        <v>193</v>
      </c>
    </row>
    <row r="145" s="2" customFormat="1" ht="24.15" customHeight="1">
      <c r="A145" s="34"/>
      <c r="B145" s="154"/>
      <c r="C145" s="155" t="s">
        <v>194</v>
      </c>
      <c r="D145" s="155" t="s">
        <v>119</v>
      </c>
      <c r="E145" s="156" t="s">
        <v>195</v>
      </c>
      <c r="F145" s="157" t="s">
        <v>196</v>
      </c>
      <c r="G145" s="158" t="s">
        <v>122</v>
      </c>
      <c r="H145" s="159">
        <v>65</v>
      </c>
      <c r="I145" s="160"/>
      <c r="J145" s="161">
        <f>ROUND(I145*H145,2)</f>
        <v>0</v>
      </c>
      <c r="K145" s="157" t="s">
        <v>134</v>
      </c>
      <c r="L145" s="162"/>
      <c r="M145" s="163" t="s">
        <v>1</v>
      </c>
      <c r="N145" s="164" t="s">
        <v>38</v>
      </c>
      <c r="O145" s="73"/>
      <c r="P145" s="165">
        <f>O145*H145</f>
        <v>0</v>
      </c>
      <c r="Q145" s="165">
        <v>6.9999999999999994E-05</v>
      </c>
      <c r="R145" s="165">
        <f>Q145*H145</f>
        <v>0.0045499999999999994</v>
      </c>
      <c r="S145" s="165">
        <v>0</v>
      </c>
      <c r="T145" s="166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167" t="s">
        <v>123</v>
      </c>
      <c r="AT145" s="167" t="s">
        <v>119</v>
      </c>
      <c r="AU145" s="167" t="s">
        <v>73</v>
      </c>
      <c r="AY145" s="15" t="s">
        <v>124</v>
      </c>
      <c r="BE145" s="168">
        <f>IF(N145="základní",J145,0)</f>
        <v>0</v>
      </c>
      <c r="BF145" s="168">
        <f>IF(N145="snížená",J145,0)</f>
        <v>0</v>
      </c>
      <c r="BG145" s="168">
        <f>IF(N145="zákl. přenesená",J145,0)</f>
        <v>0</v>
      </c>
      <c r="BH145" s="168">
        <f>IF(N145="sníž. přenesená",J145,0)</f>
        <v>0</v>
      </c>
      <c r="BI145" s="168">
        <f>IF(N145="nulová",J145,0)</f>
        <v>0</v>
      </c>
      <c r="BJ145" s="15" t="s">
        <v>81</v>
      </c>
      <c r="BK145" s="168">
        <f>ROUND(I145*H145,2)</f>
        <v>0</v>
      </c>
      <c r="BL145" s="15" t="s">
        <v>125</v>
      </c>
      <c r="BM145" s="167" t="s">
        <v>197</v>
      </c>
    </row>
    <row r="146" s="2" customFormat="1" ht="24.15" customHeight="1">
      <c r="A146" s="34"/>
      <c r="B146" s="154"/>
      <c r="C146" s="155" t="s">
        <v>198</v>
      </c>
      <c r="D146" s="155" t="s">
        <v>119</v>
      </c>
      <c r="E146" s="156" t="s">
        <v>199</v>
      </c>
      <c r="F146" s="157" t="s">
        <v>200</v>
      </c>
      <c r="G146" s="158" t="s">
        <v>122</v>
      </c>
      <c r="H146" s="159">
        <v>23</v>
      </c>
      <c r="I146" s="160"/>
      <c r="J146" s="161">
        <f>ROUND(I146*H146,2)</f>
        <v>0</v>
      </c>
      <c r="K146" s="157" t="s">
        <v>134</v>
      </c>
      <c r="L146" s="162"/>
      <c r="M146" s="163" t="s">
        <v>1</v>
      </c>
      <c r="N146" s="164" t="s">
        <v>38</v>
      </c>
      <c r="O146" s="73"/>
      <c r="P146" s="165">
        <f>O146*H146</f>
        <v>0</v>
      </c>
      <c r="Q146" s="165">
        <v>9.0000000000000006E-05</v>
      </c>
      <c r="R146" s="165">
        <f>Q146*H146</f>
        <v>0.0020700000000000002</v>
      </c>
      <c r="S146" s="165">
        <v>0</v>
      </c>
      <c r="T146" s="166">
        <f>S146*H146</f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167" t="s">
        <v>123</v>
      </c>
      <c r="AT146" s="167" t="s">
        <v>119</v>
      </c>
      <c r="AU146" s="167" t="s">
        <v>73</v>
      </c>
      <c r="AY146" s="15" t="s">
        <v>124</v>
      </c>
      <c r="BE146" s="168">
        <f>IF(N146="základní",J146,0)</f>
        <v>0</v>
      </c>
      <c r="BF146" s="168">
        <f>IF(N146="snížená",J146,0)</f>
        <v>0</v>
      </c>
      <c r="BG146" s="168">
        <f>IF(N146="zákl. přenesená",J146,0)</f>
        <v>0</v>
      </c>
      <c r="BH146" s="168">
        <f>IF(N146="sníž. přenesená",J146,0)</f>
        <v>0</v>
      </c>
      <c r="BI146" s="168">
        <f>IF(N146="nulová",J146,0)</f>
        <v>0</v>
      </c>
      <c r="BJ146" s="15" t="s">
        <v>81</v>
      </c>
      <c r="BK146" s="168">
        <f>ROUND(I146*H146,2)</f>
        <v>0</v>
      </c>
      <c r="BL146" s="15" t="s">
        <v>125</v>
      </c>
      <c r="BM146" s="167" t="s">
        <v>201</v>
      </c>
    </row>
    <row r="147" s="2" customFormat="1" ht="24.15" customHeight="1">
      <c r="A147" s="34"/>
      <c r="B147" s="154"/>
      <c r="C147" s="155" t="s">
        <v>202</v>
      </c>
      <c r="D147" s="155" t="s">
        <v>119</v>
      </c>
      <c r="E147" s="156" t="s">
        <v>203</v>
      </c>
      <c r="F147" s="157" t="s">
        <v>204</v>
      </c>
      <c r="G147" s="158" t="s">
        <v>122</v>
      </c>
      <c r="H147" s="159">
        <v>3</v>
      </c>
      <c r="I147" s="160"/>
      <c r="J147" s="161">
        <f>ROUND(I147*H147,2)</f>
        <v>0</v>
      </c>
      <c r="K147" s="157" t="s">
        <v>134</v>
      </c>
      <c r="L147" s="162"/>
      <c r="M147" s="163" t="s">
        <v>1</v>
      </c>
      <c r="N147" s="164" t="s">
        <v>38</v>
      </c>
      <c r="O147" s="73"/>
      <c r="P147" s="165">
        <f>O147*H147</f>
        <v>0</v>
      </c>
      <c r="Q147" s="165">
        <v>8.0000000000000007E-05</v>
      </c>
      <c r="R147" s="165">
        <f>Q147*H147</f>
        <v>0.00024000000000000003</v>
      </c>
      <c r="S147" s="165">
        <v>0</v>
      </c>
      <c r="T147" s="166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167" t="s">
        <v>123</v>
      </c>
      <c r="AT147" s="167" t="s">
        <v>119</v>
      </c>
      <c r="AU147" s="167" t="s">
        <v>73</v>
      </c>
      <c r="AY147" s="15" t="s">
        <v>124</v>
      </c>
      <c r="BE147" s="168">
        <f>IF(N147="základní",J147,0)</f>
        <v>0</v>
      </c>
      <c r="BF147" s="168">
        <f>IF(N147="snížená",J147,0)</f>
        <v>0</v>
      </c>
      <c r="BG147" s="168">
        <f>IF(N147="zákl. přenesená",J147,0)</f>
        <v>0</v>
      </c>
      <c r="BH147" s="168">
        <f>IF(N147="sníž. přenesená",J147,0)</f>
        <v>0</v>
      </c>
      <c r="BI147" s="168">
        <f>IF(N147="nulová",J147,0)</f>
        <v>0</v>
      </c>
      <c r="BJ147" s="15" t="s">
        <v>81</v>
      </c>
      <c r="BK147" s="168">
        <f>ROUND(I147*H147,2)</f>
        <v>0</v>
      </c>
      <c r="BL147" s="15" t="s">
        <v>125</v>
      </c>
      <c r="BM147" s="167" t="s">
        <v>205</v>
      </c>
    </row>
    <row r="148" s="2" customFormat="1" ht="37.8" customHeight="1">
      <c r="A148" s="34"/>
      <c r="B148" s="154"/>
      <c r="C148" s="155" t="s">
        <v>8</v>
      </c>
      <c r="D148" s="155" t="s">
        <v>119</v>
      </c>
      <c r="E148" s="156" t="s">
        <v>206</v>
      </c>
      <c r="F148" s="157" t="s">
        <v>207</v>
      </c>
      <c r="G148" s="158" t="s">
        <v>208</v>
      </c>
      <c r="H148" s="159">
        <v>1</v>
      </c>
      <c r="I148" s="160"/>
      <c r="J148" s="161">
        <f>ROUND(I148*H148,2)</f>
        <v>0</v>
      </c>
      <c r="K148" s="157" t="s">
        <v>1</v>
      </c>
      <c r="L148" s="162"/>
      <c r="M148" s="163" t="s">
        <v>1</v>
      </c>
      <c r="N148" s="164" t="s">
        <v>38</v>
      </c>
      <c r="O148" s="73"/>
      <c r="P148" s="165">
        <f>O148*H148</f>
        <v>0</v>
      </c>
      <c r="Q148" s="165">
        <v>0</v>
      </c>
      <c r="R148" s="165">
        <f>Q148*H148</f>
        <v>0</v>
      </c>
      <c r="S148" s="165">
        <v>0</v>
      </c>
      <c r="T148" s="166">
        <f>S148*H148</f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167" t="s">
        <v>123</v>
      </c>
      <c r="AT148" s="167" t="s">
        <v>119</v>
      </c>
      <c r="AU148" s="167" t="s">
        <v>73</v>
      </c>
      <c r="AY148" s="15" t="s">
        <v>124</v>
      </c>
      <c r="BE148" s="168">
        <f>IF(N148="základní",J148,0)</f>
        <v>0</v>
      </c>
      <c r="BF148" s="168">
        <f>IF(N148="snížená",J148,0)</f>
        <v>0</v>
      </c>
      <c r="BG148" s="168">
        <f>IF(N148="zákl. přenesená",J148,0)</f>
        <v>0</v>
      </c>
      <c r="BH148" s="168">
        <f>IF(N148="sníž. přenesená",J148,0)</f>
        <v>0</v>
      </c>
      <c r="BI148" s="168">
        <f>IF(N148="nulová",J148,0)</f>
        <v>0</v>
      </c>
      <c r="BJ148" s="15" t="s">
        <v>81</v>
      </c>
      <c r="BK148" s="168">
        <f>ROUND(I148*H148,2)</f>
        <v>0</v>
      </c>
      <c r="BL148" s="15" t="s">
        <v>125</v>
      </c>
      <c r="BM148" s="167" t="s">
        <v>209</v>
      </c>
    </row>
    <row r="149" s="12" customFormat="1" ht="25.92" customHeight="1">
      <c r="A149" s="12"/>
      <c r="B149" s="174"/>
      <c r="C149" s="12"/>
      <c r="D149" s="175" t="s">
        <v>72</v>
      </c>
      <c r="E149" s="176" t="s">
        <v>210</v>
      </c>
      <c r="F149" s="176" t="s">
        <v>211</v>
      </c>
      <c r="G149" s="12"/>
      <c r="H149" s="12"/>
      <c r="I149" s="177"/>
      <c r="J149" s="178">
        <f>BK149</f>
        <v>0</v>
      </c>
      <c r="K149" s="12"/>
      <c r="L149" s="174"/>
      <c r="M149" s="179"/>
      <c r="N149" s="180"/>
      <c r="O149" s="180"/>
      <c r="P149" s="181">
        <f>P150+P152</f>
        <v>0</v>
      </c>
      <c r="Q149" s="180"/>
      <c r="R149" s="181">
        <f>R150+R152</f>
        <v>0.11753</v>
      </c>
      <c r="S149" s="180"/>
      <c r="T149" s="182">
        <f>T150+T152</f>
        <v>0.161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175" t="s">
        <v>81</v>
      </c>
      <c r="AT149" s="183" t="s">
        <v>72</v>
      </c>
      <c r="AU149" s="183" t="s">
        <v>73</v>
      </c>
      <c r="AY149" s="175" t="s">
        <v>124</v>
      </c>
      <c r="BK149" s="184">
        <f>BK150+BK152</f>
        <v>0</v>
      </c>
    </row>
    <row r="150" s="12" customFormat="1" ht="22.8" customHeight="1">
      <c r="A150" s="12"/>
      <c r="B150" s="174"/>
      <c r="C150" s="12"/>
      <c r="D150" s="175" t="s">
        <v>72</v>
      </c>
      <c r="E150" s="185" t="s">
        <v>162</v>
      </c>
      <c r="F150" s="185" t="s">
        <v>212</v>
      </c>
      <c r="G150" s="12"/>
      <c r="H150" s="12"/>
      <c r="I150" s="177"/>
      <c r="J150" s="186">
        <f>BK150</f>
        <v>0</v>
      </c>
      <c r="K150" s="12"/>
      <c r="L150" s="174"/>
      <c r="M150" s="179"/>
      <c r="N150" s="180"/>
      <c r="O150" s="180"/>
      <c r="P150" s="181">
        <f>P151</f>
        <v>0</v>
      </c>
      <c r="Q150" s="180"/>
      <c r="R150" s="181">
        <f>R151</f>
        <v>0.11753</v>
      </c>
      <c r="S150" s="180"/>
      <c r="T150" s="182">
        <f>T151</f>
        <v>0</v>
      </c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R150" s="175" t="s">
        <v>81</v>
      </c>
      <c r="AT150" s="183" t="s">
        <v>72</v>
      </c>
      <c r="AU150" s="183" t="s">
        <v>81</v>
      </c>
      <c r="AY150" s="175" t="s">
        <v>124</v>
      </c>
      <c r="BK150" s="184">
        <f>BK151</f>
        <v>0</v>
      </c>
    </row>
    <row r="151" s="2" customFormat="1" ht="24.15" customHeight="1">
      <c r="A151" s="34"/>
      <c r="B151" s="154"/>
      <c r="C151" s="187" t="s">
        <v>213</v>
      </c>
      <c r="D151" s="187" t="s">
        <v>214</v>
      </c>
      <c r="E151" s="188" t="s">
        <v>215</v>
      </c>
      <c r="F151" s="189" t="s">
        <v>216</v>
      </c>
      <c r="G151" s="190" t="s">
        <v>217</v>
      </c>
      <c r="H151" s="191">
        <v>2.2999999999999998</v>
      </c>
      <c r="I151" s="192"/>
      <c r="J151" s="193">
        <f>ROUND(I151*H151,2)</f>
        <v>0</v>
      </c>
      <c r="K151" s="189" t="s">
        <v>134</v>
      </c>
      <c r="L151" s="35"/>
      <c r="M151" s="194" t="s">
        <v>1</v>
      </c>
      <c r="N151" s="195" t="s">
        <v>38</v>
      </c>
      <c r="O151" s="73"/>
      <c r="P151" s="165">
        <f>O151*H151</f>
        <v>0</v>
      </c>
      <c r="Q151" s="165">
        <v>0.0511</v>
      </c>
      <c r="R151" s="165">
        <f>Q151*H151</f>
        <v>0.11753</v>
      </c>
      <c r="S151" s="165">
        <v>0</v>
      </c>
      <c r="T151" s="166">
        <f>S151*H151</f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167" t="s">
        <v>125</v>
      </c>
      <c r="AT151" s="167" t="s">
        <v>214</v>
      </c>
      <c r="AU151" s="167" t="s">
        <v>83</v>
      </c>
      <c r="AY151" s="15" t="s">
        <v>124</v>
      </c>
      <c r="BE151" s="168">
        <f>IF(N151="základní",J151,0)</f>
        <v>0</v>
      </c>
      <c r="BF151" s="168">
        <f>IF(N151="snížená",J151,0)</f>
        <v>0</v>
      </c>
      <c r="BG151" s="168">
        <f>IF(N151="zákl. přenesená",J151,0)</f>
        <v>0</v>
      </c>
      <c r="BH151" s="168">
        <f>IF(N151="sníž. přenesená",J151,0)</f>
        <v>0</v>
      </c>
      <c r="BI151" s="168">
        <f>IF(N151="nulová",J151,0)</f>
        <v>0</v>
      </c>
      <c r="BJ151" s="15" t="s">
        <v>81</v>
      </c>
      <c r="BK151" s="168">
        <f>ROUND(I151*H151,2)</f>
        <v>0</v>
      </c>
      <c r="BL151" s="15" t="s">
        <v>125</v>
      </c>
      <c r="BM151" s="167" t="s">
        <v>218</v>
      </c>
    </row>
    <row r="152" s="12" customFormat="1" ht="22.8" customHeight="1">
      <c r="A152" s="12"/>
      <c r="B152" s="174"/>
      <c r="C152" s="12"/>
      <c r="D152" s="175" t="s">
        <v>72</v>
      </c>
      <c r="E152" s="185" t="s">
        <v>174</v>
      </c>
      <c r="F152" s="185" t="s">
        <v>219</v>
      </c>
      <c r="G152" s="12"/>
      <c r="H152" s="12"/>
      <c r="I152" s="177"/>
      <c r="J152" s="186">
        <f>BK152</f>
        <v>0</v>
      </c>
      <c r="K152" s="12"/>
      <c r="L152" s="174"/>
      <c r="M152" s="179"/>
      <c r="N152" s="180"/>
      <c r="O152" s="180"/>
      <c r="P152" s="181">
        <f>SUM(P153:P154)</f>
        <v>0</v>
      </c>
      <c r="Q152" s="180"/>
      <c r="R152" s="181">
        <f>SUM(R153:R154)</f>
        <v>0</v>
      </c>
      <c r="S152" s="180"/>
      <c r="T152" s="182">
        <f>SUM(T153:T154)</f>
        <v>0.161</v>
      </c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R152" s="175" t="s">
        <v>81</v>
      </c>
      <c r="AT152" s="183" t="s">
        <v>72</v>
      </c>
      <c r="AU152" s="183" t="s">
        <v>81</v>
      </c>
      <c r="AY152" s="175" t="s">
        <v>124</v>
      </c>
      <c r="BK152" s="184">
        <f>SUM(BK153:BK154)</f>
        <v>0</v>
      </c>
    </row>
    <row r="153" s="2" customFormat="1" ht="24.15" customHeight="1">
      <c r="A153" s="34"/>
      <c r="B153" s="154"/>
      <c r="C153" s="187" t="s">
        <v>220</v>
      </c>
      <c r="D153" s="187" t="s">
        <v>214</v>
      </c>
      <c r="E153" s="188" t="s">
        <v>221</v>
      </c>
      <c r="F153" s="189" t="s">
        <v>222</v>
      </c>
      <c r="G153" s="190" t="s">
        <v>122</v>
      </c>
      <c r="H153" s="191">
        <v>47</v>
      </c>
      <c r="I153" s="192"/>
      <c r="J153" s="193">
        <f>ROUND(I153*H153,2)</f>
        <v>0</v>
      </c>
      <c r="K153" s="189" t="s">
        <v>134</v>
      </c>
      <c r="L153" s="35"/>
      <c r="M153" s="194" t="s">
        <v>1</v>
      </c>
      <c r="N153" s="195" t="s">
        <v>38</v>
      </c>
      <c r="O153" s="73"/>
      <c r="P153" s="165">
        <f>O153*H153</f>
        <v>0</v>
      </c>
      <c r="Q153" s="165">
        <v>0</v>
      </c>
      <c r="R153" s="165">
        <f>Q153*H153</f>
        <v>0</v>
      </c>
      <c r="S153" s="165">
        <v>0.001</v>
      </c>
      <c r="T153" s="166">
        <f>S153*H153</f>
        <v>0.047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167" t="s">
        <v>125</v>
      </c>
      <c r="AT153" s="167" t="s">
        <v>214</v>
      </c>
      <c r="AU153" s="167" t="s">
        <v>83</v>
      </c>
      <c r="AY153" s="15" t="s">
        <v>124</v>
      </c>
      <c r="BE153" s="168">
        <f>IF(N153="základní",J153,0)</f>
        <v>0</v>
      </c>
      <c r="BF153" s="168">
        <f>IF(N153="snížená",J153,0)</f>
        <v>0</v>
      </c>
      <c r="BG153" s="168">
        <f>IF(N153="zákl. přenesená",J153,0)</f>
        <v>0</v>
      </c>
      <c r="BH153" s="168">
        <f>IF(N153="sníž. přenesená",J153,0)</f>
        <v>0</v>
      </c>
      <c r="BI153" s="168">
        <f>IF(N153="nulová",J153,0)</f>
        <v>0</v>
      </c>
      <c r="BJ153" s="15" t="s">
        <v>81</v>
      </c>
      <c r="BK153" s="168">
        <f>ROUND(I153*H153,2)</f>
        <v>0</v>
      </c>
      <c r="BL153" s="15" t="s">
        <v>125</v>
      </c>
      <c r="BM153" s="167" t="s">
        <v>223</v>
      </c>
    </row>
    <row r="154" s="2" customFormat="1" ht="24.15" customHeight="1">
      <c r="A154" s="34"/>
      <c r="B154" s="154"/>
      <c r="C154" s="187" t="s">
        <v>224</v>
      </c>
      <c r="D154" s="187" t="s">
        <v>214</v>
      </c>
      <c r="E154" s="188" t="s">
        <v>225</v>
      </c>
      <c r="F154" s="189" t="s">
        <v>226</v>
      </c>
      <c r="G154" s="190" t="s">
        <v>133</v>
      </c>
      <c r="H154" s="191">
        <v>57</v>
      </c>
      <c r="I154" s="192"/>
      <c r="J154" s="193">
        <f>ROUND(I154*H154,2)</f>
        <v>0</v>
      </c>
      <c r="K154" s="189" t="s">
        <v>134</v>
      </c>
      <c r="L154" s="35"/>
      <c r="M154" s="194" t="s">
        <v>1</v>
      </c>
      <c r="N154" s="195" t="s">
        <v>38</v>
      </c>
      <c r="O154" s="73"/>
      <c r="P154" s="165">
        <f>O154*H154</f>
        <v>0</v>
      </c>
      <c r="Q154" s="165">
        <v>0</v>
      </c>
      <c r="R154" s="165">
        <f>Q154*H154</f>
        <v>0</v>
      </c>
      <c r="S154" s="165">
        <v>0.002</v>
      </c>
      <c r="T154" s="166">
        <f>S154*H154</f>
        <v>0.114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167" t="s">
        <v>125</v>
      </c>
      <c r="AT154" s="167" t="s">
        <v>214</v>
      </c>
      <c r="AU154" s="167" t="s">
        <v>83</v>
      </c>
      <c r="AY154" s="15" t="s">
        <v>124</v>
      </c>
      <c r="BE154" s="168">
        <f>IF(N154="základní",J154,0)</f>
        <v>0</v>
      </c>
      <c r="BF154" s="168">
        <f>IF(N154="snížená",J154,0)</f>
        <v>0</v>
      </c>
      <c r="BG154" s="168">
        <f>IF(N154="zákl. přenesená",J154,0)</f>
        <v>0</v>
      </c>
      <c r="BH154" s="168">
        <f>IF(N154="sníž. přenesená",J154,0)</f>
        <v>0</v>
      </c>
      <c r="BI154" s="168">
        <f>IF(N154="nulová",J154,0)</f>
        <v>0</v>
      </c>
      <c r="BJ154" s="15" t="s">
        <v>81</v>
      </c>
      <c r="BK154" s="168">
        <f>ROUND(I154*H154,2)</f>
        <v>0</v>
      </c>
      <c r="BL154" s="15" t="s">
        <v>125</v>
      </c>
      <c r="BM154" s="167" t="s">
        <v>227</v>
      </c>
    </row>
    <row r="155" s="12" customFormat="1" ht="25.92" customHeight="1">
      <c r="A155" s="12"/>
      <c r="B155" s="174"/>
      <c r="C155" s="12"/>
      <c r="D155" s="175" t="s">
        <v>72</v>
      </c>
      <c r="E155" s="176" t="s">
        <v>228</v>
      </c>
      <c r="F155" s="176" t="s">
        <v>229</v>
      </c>
      <c r="G155" s="12"/>
      <c r="H155" s="12"/>
      <c r="I155" s="177"/>
      <c r="J155" s="178">
        <f>BK155</f>
        <v>0</v>
      </c>
      <c r="K155" s="12"/>
      <c r="L155" s="174"/>
      <c r="M155" s="179"/>
      <c r="N155" s="180"/>
      <c r="O155" s="180"/>
      <c r="P155" s="181">
        <f>P156</f>
        <v>0</v>
      </c>
      <c r="Q155" s="180"/>
      <c r="R155" s="181">
        <f>R156</f>
        <v>0</v>
      </c>
      <c r="S155" s="180"/>
      <c r="T155" s="182">
        <f>T156</f>
        <v>0</v>
      </c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R155" s="175" t="s">
        <v>83</v>
      </c>
      <c r="AT155" s="183" t="s">
        <v>72</v>
      </c>
      <c r="AU155" s="183" t="s">
        <v>73</v>
      </c>
      <c r="AY155" s="175" t="s">
        <v>124</v>
      </c>
      <c r="BK155" s="184">
        <f>BK156</f>
        <v>0</v>
      </c>
    </row>
    <row r="156" s="12" customFormat="1" ht="22.8" customHeight="1">
      <c r="A156" s="12"/>
      <c r="B156" s="174"/>
      <c r="C156" s="12"/>
      <c r="D156" s="175" t="s">
        <v>72</v>
      </c>
      <c r="E156" s="185" t="s">
        <v>230</v>
      </c>
      <c r="F156" s="185" t="s">
        <v>231</v>
      </c>
      <c r="G156" s="12"/>
      <c r="H156" s="12"/>
      <c r="I156" s="177"/>
      <c r="J156" s="186">
        <f>BK156</f>
        <v>0</v>
      </c>
      <c r="K156" s="12"/>
      <c r="L156" s="174"/>
      <c r="M156" s="179"/>
      <c r="N156" s="180"/>
      <c r="O156" s="180"/>
      <c r="P156" s="181">
        <f>SUM(P157:P177)</f>
        <v>0</v>
      </c>
      <c r="Q156" s="180"/>
      <c r="R156" s="181">
        <f>SUM(R157:R177)</f>
        <v>0</v>
      </c>
      <c r="S156" s="180"/>
      <c r="T156" s="182">
        <f>SUM(T157:T177)</f>
        <v>0</v>
      </c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R156" s="175" t="s">
        <v>83</v>
      </c>
      <c r="AT156" s="183" t="s">
        <v>72</v>
      </c>
      <c r="AU156" s="183" t="s">
        <v>81</v>
      </c>
      <c r="AY156" s="175" t="s">
        <v>124</v>
      </c>
      <c r="BK156" s="184">
        <f>SUM(BK157:BK177)</f>
        <v>0</v>
      </c>
    </row>
    <row r="157" s="2" customFormat="1" ht="21.75" customHeight="1">
      <c r="A157" s="34"/>
      <c r="B157" s="154"/>
      <c r="C157" s="187" t="s">
        <v>232</v>
      </c>
      <c r="D157" s="187" t="s">
        <v>214</v>
      </c>
      <c r="E157" s="188" t="s">
        <v>233</v>
      </c>
      <c r="F157" s="189" t="s">
        <v>234</v>
      </c>
      <c r="G157" s="190" t="s">
        <v>122</v>
      </c>
      <c r="H157" s="191">
        <v>47</v>
      </c>
      <c r="I157" s="192"/>
      <c r="J157" s="193">
        <f>ROUND(I157*H157,2)</f>
        <v>0</v>
      </c>
      <c r="K157" s="189" t="s">
        <v>134</v>
      </c>
      <c r="L157" s="35"/>
      <c r="M157" s="194" t="s">
        <v>1</v>
      </c>
      <c r="N157" s="195" t="s">
        <v>38</v>
      </c>
      <c r="O157" s="73"/>
      <c r="P157" s="165">
        <f>O157*H157</f>
        <v>0</v>
      </c>
      <c r="Q157" s="165">
        <v>0</v>
      </c>
      <c r="R157" s="165">
        <f>Q157*H157</f>
        <v>0</v>
      </c>
      <c r="S157" s="165">
        <v>0</v>
      </c>
      <c r="T157" s="166">
        <f>S157*H157</f>
        <v>0</v>
      </c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167" t="s">
        <v>213</v>
      </c>
      <c r="AT157" s="167" t="s">
        <v>214</v>
      </c>
      <c r="AU157" s="167" t="s">
        <v>83</v>
      </c>
      <c r="AY157" s="15" t="s">
        <v>124</v>
      </c>
      <c r="BE157" s="168">
        <f>IF(N157="základní",J157,0)</f>
        <v>0</v>
      </c>
      <c r="BF157" s="168">
        <f>IF(N157="snížená",J157,0)</f>
        <v>0</v>
      </c>
      <c r="BG157" s="168">
        <f>IF(N157="zákl. přenesená",J157,0)</f>
        <v>0</v>
      </c>
      <c r="BH157" s="168">
        <f>IF(N157="sníž. přenesená",J157,0)</f>
        <v>0</v>
      </c>
      <c r="BI157" s="168">
        <f>IF(N157="nulová",J157,0)</f>
        <v>0</v>
      </c>
      <c r="BJ157" s="15" t="s">
        <v>81</v>
      </c>
      <c r="BK157" s="168">
        <f>ROUND(I157*H157,2)</f>
        <v>0</v>
      </c>
      <c r="BL157" s="15" t="s">
        <v>213</v>
      </c>
      <c r="BM157" s="167" t="s">
        <v>235</v>
      </c>
    </row>
    <row r="158" s="2" customFormat="1" ht="33" customHeight="1">
      <c r="A158" s="34"/>
      <c r="B158" s="154"/>
      <c r="C158" s="187" t="s">
        <v>236</v>
      </c>
      <c r="D158" s="187" t="s">
        <v>214</v>
      </c>
      <c r="E158" s="188" t="s">
        <v>237</v>
      </c>
      <c r="F158" s="189" t="s">
        <v>238</v>
      </c>
      <c r="G158" s="190" t="s">
        <v>122</v>
      </c>
      <c r="H158" s="191">
        <v>44</v>
      </c>
      <c r="I158" s="192"/>
      <c r="J158" s="193">
        <f>ROUND(I158*H158,2)</f>
        <v>0</v>
      </c>
      <c r="K158" s="189" t="s">
        <v>134</v>
      </c>
      <c r="L158" s="35"/>
      <c r="M158" s="194" t="s">
        <v>1</v>
      </c>
      <c r="N158" s="195" t="s">
        <v>38</v>
      </c>
      <c r="O158" s="73"/>
      <c r="P158" s="165">
        <f>O158*H158</f>
        <v>0</v>
      </c>
      <c r="Q158" s="165">
        <v>0</v>
      </c>
      <c r="R158" s="165">
        <f>Q158*H158</f>
        <v>0</v>
      </c>
      <c r="S158" s="165">
        <v>0</v>
      </c>
      <c r="T158" s="166">
        <f>S158*H158</f>
        <v>0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167" t="s">
        <v>213</v>
      </c>
      <c r="AT158" s="167" t="s">
        <v>214</v>
      </c>
      <c r="AU158" s="167" t="s">
        <v>83</v>
      </c>
      <c r="AY158" s="15" t="s">
        <v>124</v>
      </c>
      <c r="BE158" s="168">
        <f>IF(N158="základní",J158,0)</f>
        <v>0</v>
      </c>
      <c r="BF158" s="168">
        <f>IF(N158="snížená",J158,0)</f>
        <v>0</v>
      </c>
      <c r="BG158" s="168">
        <f>IF(N158="zákl. přenesená",J158,0)</f>
        <v>0</v>
      </c>
      <c r="BH158" s="168">
        <f>IF(N158="sníž. přenesená",J158,0)</f>
        <v>0</v>
      </c>
      <c r="BI158" s="168">
        <f>IF(N158="nulová",J158,0)</f>
        <v>0</v>
      </c>
      <c r="BJ158" s="15" t="s">
        <v>81</v>
      </c>
      <c r="BK158" s="168">
        <f>ROUND(I158*H158,2)</f>
        <v>0</v>
      </c>
      <c r="BL158" s="15" t="s">
        <v>213</v>
      </c>
      <c r="BM158" s="167" t="s">
        <v>239</v>
      </c>
    </row>
    <row r="159" s="2" customFormat="1" ht="24.15" customHeight="1">
      <c r="A159" s="34"/>
      <c r="B159" s="154"/>
      <c r="C159" s="187" t="s">
        <v>240</v>
      </c>
      <c r="D159" s="187" t="s">
        <v>214</v>
      </c>
      <c r="E159" s="188" t="s">
        <v>241</v>
      </c>
      <c r="F159" s="189" t="s">
        <v>242</v>
      </c>
      <c r="G159" s="190" t="s">
        <v>133</v>
      </c>
      <c r="H159" s="191">
        <v>40</v>
      </c>
      <c r="I159" s="192"/>
      <c r="J159" s="193">
        <f>ROUND(I159*H159,2)</f>
        <v>0</v>
      </c>
      <c r="K159" s="189" t="s">
        <v>134</v>
      </c>
      <c r="L159" s="35"/>
      <c r="M159" s="194" t="s">
        <v>1</v>
      </c>
      <c r="N159" s="195" t="s">
        <v>38</v>
      </c>
      <c r="O159" s="73"/>
      <c r="P159" s="165">
        <f>O159*H159</f>
        <v>0</v>
      </c>
      <c r="Q159" s="165">
        <v>0</v>
      </c>
      <c r="R159" s="165">
        <f>Q159*H159</f>
        <v>0</v>
      </c>
      <c r="S159" s="165">
        <v>0</v>
      </c>
      <c r="T159" s="166">
        <f>S159*H159</f>
        <v>0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167" t="s">
        <v>213</v>
      </c>
      <c r="AT159" s="167" t="s">
        <v>214</v>
      </c>
      <c r="AU159" s="167" t="s">
        <v>83</v>
      </c>
      <c r="AY159" s="15" t="s">
        <v>124</v>
      </c>
      <c r="BE159" s="168">
        <f>IF(N159="základní",J159,0)</f>
        <v>0</v>
      </c>
      <c r="BF159" s="168">
        <f>IF(N159="snížená",J159,0)</f>
        <v>0</v>
      </c>
      <c r="BG159" s="168">
        <f>IF(N159="zákl. přenesená",J159,0)</f>
        <v>0</v>
      </c>
      <c r="BH159" s="168">
        <f>IF(N159="sníž. přenesená",J159,0)</f>
        <v>0</v>
      </c>
      <c r="BI159" s="168">
        <f>IF(N159="nulová",J159,0)</f>
        <v>0</v>
      </c>
      <c r="BJ159" s="15" t="s">
        <v>81</v>
      </c>
      <c r="BK159" s="168">
        <f>ROUND(I159*H159,2)</f>
        <v>0</v>
      </c>
      <c r="BL159" s="15" t="s">
        <v>213</v>
      </c>
      <c r="BM159" s="167" t="s">
        <v>243</v>
      </c>
    </row>
    <row r="160" s="2" customFormat="1" ht="24.15" customHeight="1">
      <c r="A160" s="34"/>
      <c r="B160" s="154"/>
      <c r="C160" s="187" t="s">
        <v>244</v>
      </c>
      <c r="D160" s="187" t="s">
        <v>214</v>
      </c>
      <c r="E160" s="188" t="s">
        <v>245</v>
      </c>
      <c r="F160" s="189" t="s">
        <v>246</v>
      </c>
      <c r="G160" s="190" t="s">
        <v>133</v>
      </c>
      <c r="H160" s="191">
        <v>32</v>
      </c>
      <c r="I160" s="192"/>
      <c r="J160" s="193">
        <f>ROUND(I160*H160,2)</f>
        <v>0</v>
      </c>
      <c r="K160" s="189" t="s">
        <v>134</v>
      </c>
      <c r="L160" s="35"/>
      <c r="M160" s="194" t="s">
        <v>1</v>
      </c>
      <c r="N160" s="195" t="s">
        <v>38</v>
      </c>
      <c r="O160" s="73"/>
      <c r="P160" s="165">
        <f>O160*H160</f>
        <v>0</v>
      </c>
      <c r="Q160" s="165">
        <v>0</v>
      </c>
      <c r="R160" s="165">
        <f>Q160*H160</f>
        <v>0</v>
      </c>
      <c r="S160" s="165">
        <v>0</v>
      </c>
      <c r="T160" s="166">
        <f>S160*H160</f>
        <v>0</v>
      </c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R160" s="167" t="s">
        <v>213</v>
      </c>
      <c r="AT160" s="167" t="s">
        <v>214</v>
      </c>
      <c r="AU160" s="167" t="s">
        <v>83</v>
      </c>
      <c r="AY160" s="15" t="s">
        <v>124</v>
      </c>
      <c r="BE160" s="168">
        <f>IF(N160="základní",J160,0)</f>
        <v>0</v>
      </c>
      <c r="BF160" s="168">
        <f>IF(N160="snížená",J160,0)</f>
        <v>0</v>
      </c>
      <c r="BG160" s="168">
        <f>IF(N160="zákl. přenesená",J160,0)</f>
        <v>0</v>
      </c>
      <c r="BH160" s="168">
        <f>IF(N160="sníž. přenesená",J160,0)</f>
        <v>0</v>
      </c>
      <c r="BI160" s="168">
        <f>IF(N160="nulová",J160,0)</f>
        <v>0</v>
      </c>
      <c r="BJ160" s="15" t="s">
        <v>81</v>
      </c>
      <c r="BK160" s="168">
        <f>ROUND(I160*H160,2)</f>
        <v>0</v>
      </c>
      <c r="BL160" s="15" t="s">
        <v>213</v>
      </c>
      <c r="BM160" s="167" t="s">
        <v>247</v>
      </c>
    </row>
    <row r="161" s="2" customFormat="1" ht="24.15" customHeight="1">
      <c r="A161" s="34"/>
      <c r="B161" s="154"/>
      <c r="C161" s="187" t="s">
        <v>248</v>
      </c>
      <c r="D161" s="187" t="s">
        <v>214</v>
      </c>
      <c r="E161" s="188" t="s">
        <v>249</v>
      </c>
      <c r="F161" s="189" t="s">
        <v>250</v>
      </c>
      <c r="G161" s="190" t="s">
        <v>133</v>
      </c>
      <c r="H161" s="191">
        <v>18</v>
      </c>
      <c r="I161" s="192"/>
      <c r="J161" s="193">
        <f>ROUND(I161*H161,2)</f>
        <v>0</v>
      </c>
      <c r="K161" s="189" t="s">
        <v>134</v>
      </c>
      <c r="L161" s="35"/>
      <c r="M161" s="194" t="s">
        <v>1</v>
      </c>
      <c r="N161" s="195" t="s">
        <v>38</v>
      </c>
      <c r="O161" s="73"/>
      <c r="P161" s="165">
        <f>O161*H161</f>
        <v>0</v>
      </c>
      <c r="Q161" s="165">
        <v>0</v>
      </c>
      <c r="R161" s="165">
        <f>Q161*H161</f>
        <v>0</v>
      </c>
      <c r="S161" s="165">
        <v>0</v>
      </c>
      <c r="T161" s="166">
        <f>S161*H161</f>
        <v>0</v>
      </c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R161" s="167" t="s">
        <v>213</v>
      </c>
      <c r="AT161" s="167" t="s">
        <v>214</v>
      </c>
      <c r="AU161" s="167" t="s">
        <v>83</v>
      </c>
      <c r="AY161" s="15" t="s">
        <v>124</v>
      </c>
      <c r="BE161" s="168">
        <f>IF(N161="základní",J161,0)</f>
        <v>0</v>
      </c>
      <c r="BF161" s="168">
        <f>IF(N161="snížená",J161,0)</f>
        <v>0</v>
      </c>
      <c r="BG161" s="168">
        <f>IF(N161="zákl. přenesená",J161,0)</f>
        <v>0</v>
      </c>
      <c r="BH161" s="168">
        <f>IF(N161="sníž. přenesená",J161,0)</f>
        <v>0</v>
      </c>
      <c r="BI161" s="168">
        <f>IF(N161="nulová",J161,0)</f>
        <v>0</v>
      </c>
      <c r="BJ161" s="15" t="s">
        <v>81</v>
      </c>
      <c r="BK161" s="168">
        <f>ROUND(I161*H161,2)</f>
        <v>0</v>
      </c>
      <c r="BL161" s="15" t="s">
        <v>213</v>
      </c>
      <c r="BM161" s="167" t="s">
        <v>251</v>
      </c>
    </row>
    <row r="162" s="2" customFormat="1" ht="33" customHeight="1">
      <c r="A162" s="34"/>
      <c r="B162" s="154"/>
      <c r="C162" s="187" t="s">
        <v>252</v>
      </c>
      <c r="D162" s="187" t="s">
        <v>214</v>
      </c>
      <c r="E162" s="188" t="s">
        <v>253</v>
      </c>
      <c r="F162" s="189" t="s">
        <v>254</v>
      </c>
      <c r="G162" s="190" t="s">
        <v>133</v>
      </c>
      <c r="H162" s="191">
        <v>57</v>
      </c>
      <c r="I162" s="192"/>
      <c r="J162" s="193">
        <f>ROUND(I162*H162,2)</f>
        <v>0</v>
      </c>
      <c r="K162" s="189" t="s">
        <v>134</v>
      </c>
      <c r="L162" s="35"/>
      <c r="M162" s="194" t="s">
        <v>1</v>
      </c>
      <c r="N162" s="195" t="s">
        <v>38</v>
      </c>
      <c r="O162" s="73"/>
      <c r="P162" s="165">
        <f>O162*H162</f>
        <v>0</v>
      </c>
      <c r="Q162" s="165">
        <v>0</v>
      </c>
      <c r="R162" s="165">
        <f>Q162*H162</f>
        <v>0</v>
      </c>
      <c r="S162" s="165">
        <v>0</v>
      </c>
      <c r="T162" s="166">
        <f>S162*H162</f>
        <v>0</v>
      </c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R162" s="167" t="s">
        <v>213</v>
      </c>
      <c r="AT162" s="167" t="s">
        <v>214</v>
      </c>
      <c r="AU162" s="167" t="s">
        <v>83</v>
      </c>
      <c r="AY162" s="15" t="s">
        <v>124</v>
      </c>
      <c r="BE162" s="168">
        <f>IF(N162="základní",J162,0)</f>
        <v>0</v>
      </c>
      <c r="BF162" s="168">
        <f>IF(N162="snížená",J162,0)</f>
        <v>0</v>
      </c>
      <c r="BG162" s="168">
        <f>IF(N162="zákl. přenesená",J162,0)</f>
        <v>0</v>
      </c>
      <c r="BH162" s="168">
        <f>IF(N162="sníž. přenesená",J162,0)</f>
        <v>0</v>
      </c>
      <c r="BI162" s="168">
        <f>IF(N162="nulová",J162,0)</f>
        <v>0</v>
      </c>
      <c r="BJ162" s="15" t="s">
        <v>81</v>
      </c>
      <c r="BK162" s="168">
        <f>ROUND(I162*H162,2)</f>
        <v>0</v>
      </c>
      <c r="BL162" s="15" t="s">
        <v>213</v>
      </c>
      <c r="BM162" s="167" t="s">
        <v>255</v>
      </c>
    </row>
    <row r="163" s="2" customFormat="1" ht="24.15" customHeight="1">
      <c r="A163" s="34"/>
      <c r="B163" s="154"/>
      <c r="C163" s="187" t="s">
        <v>256</v>
      </c>
      <c r="D163" s="187" t="s">
        <v>214</v>
      </c>
      <c r="E163" s="188" t="s">
        <v>257</v>
      </c>
      <c r="F163" s="189" t="s">
        <v>258</v>
      </c>
      <c r="G163" s="190" t="s">
        <v>133</v>
      </c>
      <c r="H163" s="191">
        <v>745</v>
      </c>
      <c r="I163" s="192"/>
      <c r="J163" s="193">
        <f>ROUND(I163*H163,2)</f>
        <v>0</v>
      </c>
      <c r="K163" s="189" t="s">
        <v>134</v>
      </c>
      <c r="L163" s="35"/>
      <c r="M163" s="194" t="s">
        <v>1</v>
      </c>
      <c r="N163" s="195" t="s">
        <v>38</v>
      </c>
      <c r="O163" s="73"/>
      <c r="P163" s="165">
        <f>O163*H163</f>
        <v>0</v>
      </c>
      <c r="Q163" s="165">
        <v>0</v>
      </c>
      <c r="R163" s="165">
        <f>Q163*H163</f>
        <v>0</v>
      </c>
      <c r="S163" s="165">
        <v>0</v>
      </c>
      <c r="T163" s="166">
        <f>S163*H163</f>
        <v>0</v>
      </c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R163" s="167" t="s">
        <v>213</v>
      </c>
      <c r="AT163" s="167" t="s">
        <v>214</v>
      </c>
      <c r="AU163" s="167" t="s">
        <v>83</v>
      </c>
      <c r="AY163" s="15" t="s">
        <v>124</v>
      </c>
      <c r="BE163" s="168">
        <f>IF(N163="základní",J163,0)</f>
        <v>0</v>
      </c>
      <c r="BF163" s="168">
        <f>IF(N163="snížená",J163,0)</f>
        <v>0</v>
      </c>
      <c r="BG163" s="168">
        <f>IF(N163="zákl. přenesená",J163,0)</f>
        <v>0</v>
      </c>
      <c r="BH163" s="168">
        <f>IF(N163="sníž. přenesená",J163,0)</f>
        <v>0</v>
      </c>
      <c r="BI163" s="168">
        <f>IF(N163="nulová",J163,0)</f>
        <v>0</v>
      </c>
      <c r="BJ163" s="15" t="s">
        <v>81</v>
      </c>
      <c r="BK163" s="168">
        <f>ROUND(I163*H163,2)</f>
        <v>0</v>
      </c>
      <c r="BL163" s="15" t="s">
        <v>213</v>
      </c>
      <c r="BM163" s="167" t="s">
        <v>259</v>
      </c>
    </row>
    <row r="164" s="2" customFormat="1" ht="24.15" customHeight="1">
      <c r="A164" s="34"/>
      <c r="B164" s="154"/>
      <c r="C164" s="187" t="s">
        <v>260</v>
      </c>
      <c r="D164" s="187" t="s">
        <v>214</v>
      </c>
      <c r="E164" s="188" t="s">
        <v>261</v>
      </c>
      <c r="F164" s="189" t="s">
        <v>262</v>
      </c>
      <c r="G164" s="190" t="s">
        <v>133</v>
      </c>
      <c r="H164" s="191">
        <v>28</v>
      </c>
      <c r="I164" s="192"/>
      <c r="J164" s="193">
        <f>ROUND(I164*H164,2)</f>
        <v>0</v>
      </c>
      <c r="K164" s="189" t="s">
        <v>134</v>
      </c>
      <c r="L164" s="35"/>
      <c r="M164" s="194" t="s">
        <v>1</v>
      </c>
      <c r="N164" s="195" t="s">
        <v>38</v>
      </c>
      <c r="O164" s="73"/>
      <c r="P164" s="165">
        <f>O164*H164</f>
        <v>0</v>
      </c>
      <c r="Q164" s="165">
        <v>0</v>
      </c>
      <c r="R164" s="165">
        <f>Q164*H164</f>
        <v>0</v>
      </c>
      <c r="S164" s="165">
        <v>0</v>
      </c>
      <c r="T164" s="166">
        <f>S164*H164</f>
        <v>0</v>
      </c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R164" s="167" t="s">
        <v>213</v>
      </c>
      <c r="AT164" s="167" t="s">
        <v>214</v>
      </c>
      <c r="AU164" s="167" t="s">
        <v>83</v>
      </c>
      <c r="AY164" s="15" t="s">
        <v>124</v>
      </c>
      <c r="BE164" s="168">
        <f>IF(N164="základní",J164,0)</f>
        <v>0</v>
      </c>
      <c r="BF164" s="168">
        <f>IF(N164="snížená",J164,0)</f>
        <v>0</v>
      </c>
      <c r="BG164" s="168">
        <f>IF(N164="zákl. přenesená",J164,0)</f>
        <v>0</v>
      </c>
      <c r="BH164" s="168">
        <f>IF(N164="sníž. přenesená",J164,0)</f>
        <v>0</v>
      </c>
      <c r="BI164" s="168">
        <f>IF(N164="nulová",J164,0)</f>
        <v>0</v>
      </c>
      <c r="BJ164" s="15" t="s">
        <v>81</v>
      </c>
      <c r="BK164" s="168">
        <f>ROUND(I164*H164,2)</f>
        <v>0</v>
      </c>
      <c r="BL164" s="15" t="s">
        <v>213</v>
      </c>
      <c r="BM164" s="167" t="s">
        <v>263</v>
      </c>
    </row>
    <row r="165" s="2" customFormat="1" ht="24.15" customHeight="1">
      <c r="A165" s="34"/>
      <c r="B165" s="154"/>
      <c r="C165" s="187" t="s">
        <v>264</v>
      </c>
      <c r="D165" s="187" t="s">
        <v>214</v>
      </c>
      <c r="E165" s="188" t="s">
        <v>265</v>
      </c>
      <c r="F165" s="189" t="s">
        <v>266</v>
      </c>
      <c r="G165" s="190" t="s">
        <v>133</v>
      </c>
      <c r="H165" s="191">
        <v>32</v>
      </c>
      <c r="I165" s="192"/>
      <c r="J165" s="193">
        <f>ROUND(I165*H165,2)</f>
        <v>0</v>
      </c>
      <c r="K165" s="189" t="s">
        <v>134</v>
      </c>
      <c r="L165" s="35"/>
      <c r="M165" s="194" t="s">
        <v>1</v>
      </c>
      <c r="N165" s="195" t="s">
        <v>38</v>
      </c>
      <c r="O165" s="73"/>
      <c r="P165" s="165">
        <f>O165*H165</f>
        <v>0</v>
      </c>
      <c r="Q165" s="165">
        <v>0</v>
      </c>
      <c r="R165" s="165">
        <f>Q165*H165</f>
        <v>0</v>
      </c>
      <c r="S165" s="165">
        <v>0</v>
      </c>
      <c r="T165" s="166">
        <f>S165*H165</f>
        <v>0</v>
      </c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R165" s="167" t="s">
        <v>213</v>
      </c>
      <c r="AT165" s="167" t="s">
        <v>214</v>
      </c>
      <c r="AU165" s="167" t="s">
        <v>83</v>
      </c>
      <c r="AY165" s="15" t="s">
        <v>124</v>
      </c>
      <c r="BE165" s="168">
        <f>IF(N165="základní",J165,0)</f>
        <v>0</v>
      </c>
      <c r="BF165" s="168">
        <f>IF(N165="snížená",J165,0)</f>
        <v>0</v>
      </c>
      <c r="BG165" s="168">
        <f>IF(N165="zákl. přenesená",J165,0)</f>
        <v>0</v>
      </c>
      <c r="BH165" s="168">
        <f>IF(N165="sníž. přenesená",J165,0)</f>
        <v>0</v>
      </c>
      <c r="BI165" s="168">
        <f>IF(N165="nulová",J165,0)</f>
        <v>0</v>
      </c>
      <c r="BJ165" s="15" t="s">
        <v>81</v>
      </c>
      <c r="BK165" s="168">
        <f>ROUND(I165*H165,2)</f>
        <v>0</v>
      </c>
      <c r="BL165" s="15" t="s">
        <v>213</v>
      </c>
      <c r="BM165" s="167" t="s">
        <v>267</v>
      </c>
    </row>
    <row r="166" s="2" customFormat="1" ht="24.15" customHeight="1">
      <c r="A166" s="34"/>
      <c r="B166" s="154"/>
      <c r="C166" s="187" t="s">
        <v>268</v>
      </c>
      <c r="D166" s="187" t="s">
        <v>214</v>
      </c>
      <c r="E166" s="188" t="s">
        <v>269</v>
      </c>
      <c r="F166" s="189" t="s">
        <v>270</v>
      </c>
      <c r="G166" s="190" t="s">
        <v>133</v>
      </c>
      <c r="H166" s="191">
        <v>24</v>
      </c>
      <c r="I166" s="192"/>
      <c r="J166" s="193">
        <f>ROUND(I166*H166,2)</f>
        <v>0</v>
      </c>
      <c r="K166" s="189" t="s">
        <v>134</v>
      </c>
      <c r="L166" s="35"/>
      <c r="M166" s="194" t="s">
        <v>1</v>
      </c>
      <c r="N166" s="195" t="s">
        <v>38</v>
      </c>
      <c r="O166" s="73"/>
      <c r="P166" s="165">
        <f>O166*H166</f>
        <v>0</v>
      </c>
      <c r="Q166" s="165">
        <v>0</v>
      </c>
      <c r="R166" s="165">
        <f>Q166*H166</f>
        <v>0</v>
      </c>
      <c r="S166" s="165">
        <v>0</v>
      </c>
      <c r="T166" s="166">
        <f>S166*H166</f>
        <v>0</v>
      </c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R166" s="167" t="s">
        <v>213</v>
      </c>
      <c r="AT166" s="167" t="s">
        <v>214</v>
      </c>
      <c r="AU166" s="167" t="s">
        <v>83</v>
      </c>
      <c r="AY166" s="15" t="s">
        <v>124</v>
      </c>
      <c r="BE166" s="168">
        <f>IF(N166="základní",J166,0)</f>
        <v>0</v>
      </c>
      <c r="BF166" s="168">
        <f>IF(N166="snížená",J166,0)</f>
        <v>0</v>
      </c>
      <c r="BG166" s="168">
        <f>IF(N166="zákl. přenesená",J166,0)</f>
        <v>0</v>
      </c>
      <c r="BH166" s="168">
        <f>IF(N166="sníž. přenesená",J166,0)</f>
        <v>0</v>
      </c>
      <c r="BI166" s="168">
        <f>IF(N166="nulová",J166,0)</f>
        <v>0</v>
      </c>
      <c r="BJ166" s="15" t="s">
        <v>81</v>
      </c>
      <c r="BK166" s="168">
        <f>ROUND(I166*H166,2)</f>
        <v>0</v>
      </c>
      <c r="BL166" s="15" t="s">
        <v>213</v>
      </c>
      <c r="BM166" s="167" t="s">
        <v>271</v>
      </c>
    </row>
    <row r="167" s="2" customFormat="1" ht="24.15" customHeight="1">
      <c r="A167" s="34"/>
      <c r="B167" s="154"/>
      <c r="C167" s="187" t="s">
        <v>272</v>
      </c>
      <c r="D167" s="187" t="s">
        <v>214</v>
      </c>
      <c r="E167" s="188" t="s">
        <v>273</v>
      </c>
      <c r="F167" s="189" t="s">
        <v>274</v>
      </c>
      <c r="G167" s="190" t="s">
        <v>122</v>
      </c>
      <c r="H167" s="191">
        <v>455</v>
      </c>
      <c r="I167" s="192"/>
      <c r="J167" s="193">
        <f>ROUND(I167*H167,2)</f>
        <v>0</v>
      </c>
      <c r="K167" s="189" t="s">
        <v>134</v>
      </c>
      <c r="L167" s="35"/>
      <c r="M167" s="194" t="s">
        <v>1</v>
      </c>
      <c r="N167" s="195" t="s">
        <v>38</v>
      </c>
      <c r="O167" s="73"/>
      <c r="P167" s="165">
        <f>O167*H167</f>
        <v>0</v>
      </c>
      <c r="Q167" s="165">
        <v>0</v>
      </c>
      <c r="R167" s="165">
        <f>Q167*H167</f>
        <v>0</v>
      </c>
      <c r="S167" s="165">
        <v>0</v>
      </c>
      <c r="T167" s="166">
        <f>S167*H167</f>
        <v>0</v>
      </c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R167" s="167" t="s">
        <v>213</v>
      </c>
      <c r="AT167" s="167" t="s">
        <v>214</v>
      </c>
      <c r="AU167" s="167" t="s">
        <v>83</v>
      </c>
      <c r="AY167" s="15" t="s">
        <v>124</v>
      </c>
      <c r="BE167" s="168">
        <f>IF(N167="základní",J167,0)</f>
        <v>0</v>
      </c>
      <c r="BF167" s="168">
        <f>IF(N167="snížená",J167,0)</f>
        <v>0</v>
      </c>
      <c r="BG167" s="168">
        <f>IF(N167="zákl. přenesená",J167,0)</f>
        <v>0</v>
      </c>
      <c r="BH167" s="168">
        <f>IF(N167="sníž. přenesená",J167,0)</f>
        <v>0</v>
      </c>
      <c r="BI167" s="168">
        <f>IF(N167="nulová",J167,0)</f>
        <v>0</v>
      </c>
      <c r="BJ167" s="15" t="s">
        <v>81</v>
      </c>
      <c r="BK167" s="168">
        <f>ROUND(I167*H167,2)</f>
        <v>0</v>
      </c>
      <c r="BL167" s="15" t="s">
        <v>213</v>
      </c>
      <c r="BM167" s="167" t="s">
        <v>275</v>
      </c>
    </row>
    <row r="168" s="2" customFormat="1" ht="24.15" customHeight="1">
      <c r="A168" s="34"/>
      <c r="B168" s="154"/>
      <c r="C168" s="187" t="s">
        <v>276</v>
      </c>
      <c r="D168" s="187" t="s">
        <v>214</v>
      </c>
      <c r="E168" s="188" t="s">
        <v>277</v>
      </c>
      <c r="F168" s="189" t="s">
        <v>278</v>
      </c>
      <c r="G168" s="190" t="s">
        <v>122</v>
      </c>
      <c r="H168" s="191">
        <v>20</v>
      </c>
      <c r="I168" s="192"/>
      <c r="J168" s="193">
        <f>ROUND(I168*H168,2)</f>
        <v>0</v>
      </c>
      <c r="K168" s="189" t="s">
        <v>134</v>
      </c>
      <c r="L168" s="35"/>
      <c r="M168" s="194" t="s">
        <v>1</v>
      </c>
      <c r="N168" s="195" t="s">
        <v>38</v>
      </c>
      <c r="O168" s="73"/>
      <c r="P168" s="165">
        <f>O168*H168</f>
        <v>0</v>
      </c>
      <c r="Q168" s="165">
        <v>0</v>
      </c>
      <c r="R168" s="165">
        <f>Q168*H168</f>
        <v>0</v>
      </c>
      <c r="S168" s="165">
        <v>0</v>
      </c>
      <c r="T168" s="166">
        <f>S168*H168</f>
        <v>0</v>
      </c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R168" s="167" t="s">
        <v>213</v>
      </c>
      <c r="AT168" s="167" t="s">
        <v>214</v>
      </c>
      <c r="AU168" s="167" t="s">
        <v>83</v>
      </c>
      <c r="AY168" s="15" t="s">
        <v>124</v>
      </c>
      <c r="BE168" s="168">
        <f>IF(N168="základní",J168,0)</f>
        <v>0</v>
      </c>
      <c r="BF168" s="168">
        <f>IF(N168="snížená",J168,0)</f>
        <v>0</v>
      </c>
      <c r="BG168" s="168">
        <f>IF(N168="zákl. přenesená",J168,0)</f>
        <v>0</v>
      </c>
      <c r="BH168" s="168">
        <f>IF(N168="sníž. přenesená",J168,0)</f>
        <v>0</v>
      </c>
      <c r="BI168" s="168">
        <f>IF(N168="nulová",J168,0)</f>
        <v>0</v>
      </c>
      <c r="BJ168" s="15" t="s">
        <v>81</v>
      </c>
      <c r="BK168" s="168">
        <f>ROUND(I168*H168,2)</f>
        <v>0</v>
      </c>
      <c r="BL168" s="15" t="s">
        <v>213</v>
      </c>
      <c r="BM168" s="167" t="s">
        <v>279</v>
      </c>
    </row>
    <row r="169" s="2" customFormat="1" ht="24.15" customHeight="1">
      <c r="A169" s="34"/>
      <c r="B169" s="154"/>
      <c r="C169" s="187" t="s">
        <v>280</v>
      </c>
      <c r="D169" s="187" t="s">
        <v>214</v>
      </c>
      <c r="E169" s="188" t="s">
        <v>281</v>
      </c>
      <c r="F169" s="189" t="s">
        <v>282</v>
      </c>
      <c r="G169" s="190" t="s">
        <v>122</v>
      </c>
      <c r="H169" s="191">
        <v>16</v>
      </c>
      <c r="I169" s="192"/>
      <c r="J169" s="193">
        <f>ROUND(I169*H169,2)</f>
        <v>0</v>
      </c>
      <c r="K169" s="189" t="s">
        <v>134</v>
      </c>
      <c r="L169" s="35"/>
      <c r="M169" s="194" t="s">
        <v>1</v>
      </c>
      <c r="N169" s="195" t="s">
        <v>38</v>
      </c>
      <c r="O169" s="73"/>
      <c r="P169" s="165">
        <f>O169*H169</f>
        <v>0</v>
      </c>
      <c r="Q169" s="165">
        <v>0</v>
      </c>
      <c r="R169" s="165">
        <f>Q169*H169</f>
        <v>0</v>
      </c>
      <c r="S169" s="165">
        <v>0</v>
      </c>
      <c r="T169" s="166">
        <f>S169*H169</f>
        <v>0</v>
      </c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R169" s="167" t="s">
        <v>213</v>
      </c>
      <c r="AT169" s="167" t="s">
        <v>214</v>
      </c>
      <c r="AU169" s="167" t="s">
        <v>83</v>
      </c>
      <c r="AY169" s="15" t="s">
        <v>124</v>
      </c>
      <c r="BE169" s="168">
        <f>IF(N169="základní",J169,0)</f>
        <v>0</v>
      </c>
      <c r="BF169" s="168">
        <f>IF(N169="snížená",J169,0)</f>
        <v>0</v>
      </c>
      <c r="BG169" s="168">
        <f>IF(N169="zákl. přenesená",J169,0)</f>
        <v>0</v>
      </c>
      <c r="BH169" s="168">
        <f>IF(N169="sníž. přenesená",J169,0)</f>
        <v>0</v>
      </c>
      <c r="BI169" s="168">
        <f>IF(N169="nulová",J169,0)</f>
        <v>0</v>
      </c>
      <c r="BJ169" s="15" t="s">
        <v>81</v>
      </c>
      <c r="BK169" s="168">
        <f>ROUND(I169*H169,2)</f>
        <v>0</v>
      </c>
      <c r="BL169" s="15" t="s">
        <v>213</v>
      </c>
      <c r="BM169" s="167" t="s">
        <v>283</v>
      </c>
    </row>
    <row r="170" s="2" customFormat="1" ht="24.15" customHeight="1">
      <c r="A170" s="34"/>
      <c r="B170" s="154"/>
      <c r="C170" s="187" t="s">
        <v>7</v>
      </c>
      <c r="D170" s="187" t="s">
        <v>214</v>
      </c>
      <c r="E170" s="188" t="s">
        <v>284</v>
      </c>
      <c r="F170" s="189" t="s">
        <v>285</v>
      </c>
      <c r="G170" s="190" t="s">
        <v>122</v>
      </c>
      <c r="H170" s="191">
        <v>1</v>
      </c>
      <c r="I170" s="192"/>
      <c r="J170" s="193">
        <f>ROUND(I170*H170,2)</f>
        <v>0</v>
      </c>
      <c r="K170" s="189" t="s">
        <v>134</v>
      </c>
      <c r="L170" s="35"/>
      <c r="M170" s="194" t="s">
        <v>1</v>
      </c>
      <c r="N170" s="195" t="s">
        <v>38</v>
      </c>
      <c r="O170" s="73"/>
      <c r="P170" s="165">
        <f>O170*H170</f>
        <v>0</v>
      </c>
      <c r="Q170" s="165">
        <v>0</v>
      </c>
      <c r="R170" s="165">
        <f>Q170*H170</f>
        <v>0</v>
      </c>
      <c r="S170" s="165">
        <v>0</v>
      </c>
      <c r="T170" s="166">
        <f>S170*H170</f>
        <v>0</v>
      </c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R170" s="167" t="s">
        <v>213</v>
      </c>
      <c r="AT170" s="167" t="s">
        <v>214</v>
      </c>
      <c r="AU170" s="167" t="s">
        <v>83</v>
      </c>
      <c r="AY170" s="15" t="s">
        <v>124</v>
      </c>
      <c r="BE170" s="168">
        <f>IF(N170="základní",J170,0)</f>
        <v>0</v>
      </c>
      <c r="BF170" s="168">
        <f>IF(N170="snížená",J170,0)</f>
        <v>0</v>
      </c>
      <c r="BG170" s="168">
        <f>IF(N170="zákl. přenesená",J170,0)</f>
        <v>0</v>
      </c>
      <c r="BH170" s="168">
        <f>IF(N170="sníž. přenesená",J170,0)</f>
        <v>0</v>
      </c>
      <c r="BI170" s="168">
        <f>IF(N170="nulová",J170,0)</f>
        <v>0</v>
      </c>
      <c r="BJ170" s="15" t="s">
        <v>81</v>
      </c>
      <c r="BK170" s="168">
        <f>ROUND(I170*H170,2)</f>
        <v>0</v>
      </c>
      <c r="BL170" s="15" t="s">
        <v>213</v>
      </c>
      <c r="BM170" s="167" t="s">
        <v>286</v>
      </c>
    </row>
    <row r="171" s="2" customFormat="1" ht="24.15" customHeight="1">
      <c r="A171" s="34"/>
      <c r="B171" s="154"/>
      <c r="C171" s="187" t="s">
        <v>287</v>
      </c>
      <c r="D171" s="187" t="s">
        <v>214</v>
      </c>
      <c r="E171" s="188" t="s">
        <v>288</v>
      </c>
      <c r="F171" s="189" t="s">
        <v>289</v>
      </c>
      <c r="G171" s="190" t="s">
        <v>122</v>
      </c>
      <c r="H171" s="191">
        <v>1</v>
      </c>
      <c r="I171" s="192"/>
      <c r="J171" s="193">
        <f>ROUND(I171*H171,2)</f>
        <v>0</v>
      </c>
      <c r="K171" s="189" t="s">
        <v>134</v>
      </c>
      <c r="L171" s="35"/>
      <c r="M171" s="194" t="s">
        <v>1</v>
      </c>
      <c r="N171" s="195" t="s">
        <v>38</v>
      </c>
      <c r="O171" s="73"/>
      <c r="P171" s="165">
        <f>O171*H171</f>
        <v>0</v>
      </c>
      <c r="Q171" s="165">
        <v>0</v>
      </c>
      <c r="R171" s="165">
        <f>Q171*H171</f>
        <v>0</v>
      </c>
      <c r="S171" s="165">
        <v>0</v>
      </c>
      <c r="T171" s="166">
        <f>S171*H171</f>
        <v>0</v>
      </c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R171" s="167" t="s">
        <v>213</v>
      </c>
      <c r="AT171" s="167" t="s">
        <v>214</v>
      </c>
      <c r="AU171" s="167" t="s">
        <v>83</v>
      </c>
      <c r="AY171" s="15" t="s">
        <v>124</v>
      </c>
      <c r="BE171" s="168">
        <f>IF(N171="základní",J171,0)</f>
        <v>0</v>
      </c>
      <c r="BF171" s="168">
        <f>IF(N171="snížená",J171,0)</f>
        <v>0</v>
      </c>
      <c r="BG171" s="168">
        <f>IF(N171="zákl. přenesená",J171,0)</f>
        <v>0</v>
      </c>
      <c r="BH171" s="168">
        <f>IF(N171="sníž. přenesená",J171,0)</f>
        <v>0</v>
      </c>
      <c r="BI171" s="168">
        <f>IF(N171="nulová",J171,0)</f>
        <v>0</v>
      </c>
      <c r="BJ171" s="15" t="s">
        <v>81</v>
      </c>
      <c r="BK171" s="168">
        <f>ROUND(I171*H171,2)</f>
        <v>0</v>
      </c>
      <c r="BL171" s="15" t="s">
        <v>213</v>
      </c>
      <c r="BM171" s="167" t="s">
        <v>290</v>
      </c>
    </row>
    <row r="172" s="2" customFormat="1" ht="24.15" customHeight="1">
      <c r="A172" s="34"/>
      <c r="B172" s="154"/>
      <c r="C172" s="187" t="s">
        <v>291</v>
      </c>
      <c r="D172" s="187" t="s">
        <v>214</v>
      </c>
      <c r="E172" s="188" t="s">
        <v>292</v>
      </c>
      <c r="F172" s="189" t="s">
        <v>293</v>
      </c>
      <c r="G172" s="190" t="s">
        <v>122</v>
      </c>
      <c r="H172" s="191">
        <v>65</v>
      </c>
      <c r="I172" s="192"/>
      <c r="J172" s="193">
        <f>ROUND(I172*H172,2)</f>
        <v>0</v>
      </c>
      <c r="K172" s="189" t="s">
        <v>134</v>
      </c>
      <c r="L172" s="35"/>
      <c r="M172" s="194" t="s">
        <v>1</v>
      </c>
      <c r="N172" s="195" t="s">
        <v>38</v>
      </c>
      <c r="O172" s="73"/>
      <c r="P172" s="165">
        <f>O172*H172</f>
        <v>0</v>
      </c>
      <c r="Q172" s="165">
        <v>0</v>
      </c>
      <c r="R172" s="165">
        <f>Q172*H172</f>
        <v>0</v>
      </c>
      <c r="S172" s="165">
        <v>0</v>
      </c>
      <c r="T172" s="166">
        <f>S172*H172</f>
        <v>0</v>
      </c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R172" s="167" t="s">
        <v>213</v>
      </c>
      <c r="AT172" s="167" t="s">
        <v>214</v>
      </c>
      <c r="AU172" s="167" t="s">
        <v>83</v>
      </c>
      <c r="AY172" s="15" t="s">
        <v>124</v>
      </c>
      <c r="BE172" s="168">
        <f>IF(N172="základní",J172,0)</f>
        <v>0</v>
      </c>
      <c r="BF172" s="168">
        <f>IF(N172="snížená",J172,0)</f>
        <v>0</v>
      </c>
      <c r="BG172" s="168">
        <f>IF(N172="zákl. přenesená",J172,0)</f>
        <v>0</v>
      </c>
      <c r="BH172" s="168">
        <f>IF(N172="sníž. přenesená",J172,0)</f>
        <v>0</v>
      </c>
      <c r="BI172" s="168">
        <f>IF(N172="nulová",J172,0)</f>
        <v>0</v>
      </c>
      <c r="BJ172" s="15" t="s">
        <v>81</v>
      </c>
      <c r="BK172" s="168">
        <f>ROUND(I172*H172,2)</f>
        <v>0</v>
      </c>
      <c r="BL172" s="15" t="s">
        <v>213</v>
      </c>
      <c r="BM172" s="167" t="s">
        <v>294</v>
      </c>
    </row>
    <row r="173" s="2" customFormat="1" ht="33" customHeight="1">
      <c r="A173" s="34"/>
      <c r="B173" s="154"/>
      <c r="C173" s="187" t="s">
        <v>295</v>
      </c>
      <c r="D173" s="187" t="s">
        <v>214</v>
      </c>
      <c r="E173" s="188" t="s">
        <v>296</v>
      </c>
      <c r="F173" s="189" t="s">
        <v>297</v>
      </c>
      <c r="G173" s="190" t="s">
        <v>122</v>
      </c>
      <c r="H173" s="191">
        <v>65</v>
      </c>
      <c r="I173" s="192"/>
      <c r="J173" s="193">
        <f>ROUND(I173*H173,2)</f>
        <v>0</v>
      </c>
      <c r="K173" s="189" t="s">
        <v>134</v>
      </c>
      <c r="L173" s="35"/>
      <c r="M173" s="194" t="s">
        <v>1</v>
      </c>
      <c r="N173" s="195" t="s">
        <v>38</v>
      </c>
      <c r="O173" s="73"/>
      <c r="P173" s="165">
        <f>O173*H173</f>
        <v>0</v>
      </c>
      <c r="Q173" s="165">
        <v>0</v>
      </c>
      <c r="R173" s="165">
        <f>Q173*H173</f>
        <v>0</v>
      </c>
      <c r="S173" s="165">
        <v>0</v>
      </c>
      <c r="T173" s="166">
        <f>S173*H173</f>
        <v>0</v>
      </c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R173" s="167" t="s">
        <v>213</v>
      </c>
      <c r="AT173" s="167" t="s">
        <v>214</v>
      </c>
      <c r="AU173" s="167" t="s">
        <v>83</v>
      </c>
      <c r="AY173" s="15" t="s">
        <v>124</v>
      </c>
      <c r="BE173" s="168">
        <f>IF(N173="základní",J173,0)</f>
        <v>0</v>
      </c>
      <c r="BF173" s="168">
        <f>IF(N173="snížená",J173,0)</f>
        <v>0</v>
      </c>
      <c r="BG173" s="168">
        <f>IF(N173="zákl. přenesená",J173,0)</f>
        <v>0</v>
      </c>
      <c r="BH173" s="168">
        <f>IF(N173="sníž. přenesená",J173,0)</f>
        <v>0</v>
      </c>
      <c r="BI173" s="168">
        <f>IF(N173="nulová",J173,0)</f>
        <v>0</v>
      </c>
      <c r="BJ173" s="15" t="s">
        <v>81</v>
      </c>
      <c r="BK173" s="168">
        <f>ROUND(I173*H173,2)</f>
        <v>0</v>
      </c>
      <c r="BL173" s="15" t="s">
        <v>213</v>
      </c>
      <c r="BM173" s="167" t="s">
        <v>298</v>
      </c>
    </row>
    <row r="174" s="2" customFormat="1" ht="33" customHeight="1">
      <c r="A174" s="34"/>
      <c r="B174" s="154"/>
      <c r="C174" s="187" t="s">
        <v>299</v>
      </c>
      <c r="D174" s="187" t="s">
        <v>214</v>
      </c>
      <c r="E174" s="188" t="s">
        <v>300</v>
      </c>
      <c r="F174" s="189" t="s">
        <v>301</v>
      </c>
      <c r="G174" s="190" t="s">
        <v>122</v>
      </c>
      <c r="H174" s="191">
        <v>23</v>
      </c>
      <c r="I174" s="192"/>
      <c r="J174" s="193">
        <f>ROUND(I174*H174,2)</f>
        <v>0</v>
      </c>
      <c r="K174" s="189" t="s">
        <v>134</v>
      </c>
      <c r="L174" s="35"/>
      <c r="M174" s="194" t="s">
        <v>1</v>
      </c>
      <c r="N174" s="195" t="s">
        <v>38</v>
      </c>
      <c r="O174" s="73"/>
      <c r="P174" s="165">
        <f>O174*H174</f>
        <v>0</v>
      </c>
      <c r="Q174" s="165">
        <v>0</v>
      </c>
      <c r="R174" s="165">
        <f>Q174*H174</f>
        <v>0</v>
      </c>
      <c r="S174" s="165">
        <v>0</v>
      </c>
      <c r="T174" s="166">
        <f>S174*H174</f>
        <v>0</v>
      </c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R174" s="167" t="s">
        <v>213</v>
      </c>
      <c r="AT174" s="167" t="s">
        <v>214</v>
      </c>
      <c r="AU174" s="167" t="s">
        <v>83</v>
      </c>
      <c r="AY174" s="15" t="s">
        <v>124</v>
      </c>
      <c r="BE174" s="168">
        <f>IF(N174="základní",J174,0)</f>
        <v>0</v>
      </c>
      <c r="BF174" s="168">
        <f>IF(N174="snížená",J174,0)</f>
        <v>0</v>
      </c>
      <c r="BG174" s="168">
        <f>IF(N174="zákl. přenesená",J174,0)</f>
        <v>0</v>
      </c>
      <c r="BH174" s="168">
        <f>IF(N174="sníž. přenesená",J174,0)</f>
        <v>0</v>
      </c>
      <c r="BI174" s="168">
        <f>IF(N174="nulová",J174,0)</f>
        <v>0</v>
      </c>
      <c r="BJ174" s="15" t="s">
        <v>81</v>
      </c>
      <c r="BK174" s="168">
        <f>ROUND(I174*H174,2)</f>
        <v>0</v>
      </c>
      <c r="BL174" s="15" t="s">
        <v>213</v>
      </c>
      <c r="BM174" s="167" t="s">
        <v>302</v>
      </c>
    </row>
    <row r="175" s="2" customFormat="1" ht="37.8" customHeight="1">
      <c r="A175" s="34"/>
      <c r="B175" s="154"/>
      <c r="C175" s="187" t="s">
        <v>303</v>
      </c>
      <c r="D175" s="187" t="s">
        <v>214</v>
      </c>
      <c r="E175" s="188" t="s">
        <v>304</v>
      </c>
      <c r="F175" s="189" t="s">
        <v>305</v>
      </c>
      <c r="G175" s="190" t="s">
        <v>122</v>
      </c>
      <c r="H175" s="191">
        <v>3</v>
      </c>
      <c r="I175" s="192"/>
      <c r="J175" s="193">
        <f>ROUND(I175*H175,2)</f>
        <v>0</v>
      </c>
      <c r="K175" s="189" t="s">
        <v>134</v>
      </c>
      <c r="L175" s="35"/>
      <c r="M175" s="194" t="s">
        <v>1</v>
      </c>
      <c r="N175" s="195" t="s">
        <v>38</v>
      </c>
      <c r="O175" s="73"/>
      <c r="P175" s="165">
        <f>O175*H175</f>
        <v>0</v>
      </c>
      <c r="Q175" s="165">
        <v>0</v>
      </c>
      <c r="R175" s="165">
        <f>Q175*H175</f>
        <v>0</v>
      </c>
      <c r="S175" s="165">
        <v>0</v>
      </c>
      <c r="T175" s="166">
        <f>S175*H175</f>
        <v>0</v>
      </c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R175" s="167" t="s">
        <v>213</v>
      </c>
      <c r="AT175" s="167" t="s">
        <v>214</v>
      </c>
      <c r="AU175" s="167" t="s">
        <v>83</v>
      </c>
      <c r="AY175" s="15" t="s">
        <v>124</v>
      </c>
      <c r="BE175" s="168">
        <f>IF(N175="základní",J175,0)</f>
        <v>0</v>
      </c>
      <c r="BF175" s="168">
        <f>IF(N175="snížená",J175,0)</f>
        <v>0</v>
      </c>
      <c r="BG175" s="168">
        <f>IF(N175="zákl. přenesená",J175,0)</f>
        <v>0</v>
      </c>
      <c r="BH175" s="168">
        <f>IF(N175="sníž. přenesená",J175,0)</f>
        <v>0</v>
      </c>
      <c r="BI175" s="168">
        <f>IF(N175="nulová",J175,0)</f>
        <v>0</v>
      </c>
      <c r="BJ175" s="15" t="s">
        <v>81</v>
      </c>
      <c r="BK175" s="168">
        <f>ROUND(I175*H175,2)</f>
        <v>0</v>
      </c>
      <c r="BL175" s="15" t="s">
        <v>213</v>
      </c>
      <c r="BM175" s="167" t="s">
        <v>306</v>
      </c>
    </row>
    <row r="176" s="2" customFormat="1" ht="24.15" customHeight="1">
      <c r="A176" s="34"/>
      <c r="B176" s="154"/>
      <c r="C176" s="187" t="s">
        <v>307</v>
      </c>
      <c r="D176" s="187" t="s">
        <v>214</v>
      </c>
      <c r="E176" s="188" t="s">
        <v>308</v>
      </c>
      <c r="F176" s="189" t="s">
        <v>309</v>
      </c>
      <c r="G176" s="190" t="s">
        <v>133</v>
      </c>
      <c r="H176" s="191">
        <v>22</v>
      </c>
      <c r="I176" s="192"/>
      <c r="J176" s="193">
        <f>ROUND(I176*H176,2)</f>
        <v>0</v>
      </c>
      <c r="K176" s="189" t="s">
        <v>134</v>
      </c>
      <c r="L176" s="35"/>
      <c r="M176" s="194" t="s">
        <v>1</v>
      </c>
      <c r="N176" s="195" t="s">
        <v>38</v>
      </c>
      <c r="O176" s="73"/>
      <c r="P176" s="165">
        <f>O176*H176</f>
        <v>0</v>
      </c>
      <c r="Q176" s="165">
        <v>0</v>
      </c>
      <c r="R176" s="165">
        <f>Q176*H176</f>
        <v>0</v>
      </c>
      <c r="S176" s="165">
        <v>0</v>
      </c>
      <c r="T176" s="166">
        <f>S176*H176</f>
        <v>0</v>
      </c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R176" s="167" t="s">
        <v>213</v>
      </c>
      <c r="AT176" s="167" t="s">
        <v>214</v>
      </c>
      <c r="AU176" s="167" t="s">
        <v>83</v>
      </c>
      <c r="AY176" s="15" t="s">
        <v>124</v>
      </c>
      <c r="BE176" s="168">
        <f>IF(N176="základní",J176,0)</f>
        <v>0</v>
      </c>
      <c r="BF176" s="168">
        <f>IF(N176="snížená",J176,0)</f>
        <v>0</v>
      </c>
      <c r="BG176" s="168">
        <f>IF(N176="zákl. přenesená",J176,0)</f>
        <v>0</v>
      </c>
      <c r="BH176" s="168">
        <f>IF(N176="sníž. přenesená",J176,0)</f>
        <v>0</v>
      </c>
      <c r="BI176" s="168">
        <f>IF(N176="nulová",J176,0)</f>
        <v>0</v>
      </c>
      <c r="BJ176" s="15" t="s">
        <v>81</v>
      </c>
      <c r="BK176" s="168">
        <f>ROUND(I176*H176,2)</f>
        <v>0</v>
      </c>
      <c r="BL176" s="15" t="s">
        <v>213</v>
      </c>
      <c r="BM176" s="167" t="s">
        <v>310</v>
      </c>
    </row>
    <row r="177" s="2" customFormat="1" ht="33" customHeight="1">
      <c r="A177" s="34"/>
      <c r="B177" s="154"/>
      <c r="C177" s="187" t="s">
        <v>311</v>
      </c>
      <c r="D177" s="187" t="s">
        <v>214</v>
      </c>
      <c r="E177" s="188" t="s">
        <v>312</v>
      </c>
      <c r="F177" s="189" t="s">
        <v>313</v>
      </c>
      <c r="G177" s="190" t="s">
        <v>208</v>
      </c>
      <c r="H177" s="191">
        <v>1</v>
      </c>
      <c r="I177" s="192"/>
      <c r="J177" s="193">
        <f>ROUND(I177*H177,2)</f>
        <v>0</v>
      </c>
      <c r="K177" s="189" t="s">
        <v>1</v>
      </c>
      <c r="L177" s="35"/>
      <c r="M177" s="196" t="s">
        <v>1</v>
      </c>
      <c r="N177" s="197" t="s">
        <v>38</v>
      </c>
      <c r="O177" s="198"/>
      <c r="P177" s="199">
        <f>O177*H177</f>
        <v>0</v>
      </c>
      <c r="Q177" s="199">
        <v>0</v>
      </c>
      <c r="R177" s="199">
        <f>Q177*H177</f>
        <v>0</v>
      </c>
      <c r="S177" s="199">
        <v>0</v>
      </c>
      <c r="T177" s="200">
        <f>S177*H177</f>
        <v>0</v>
      </c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R177" s="167" t="s">
        <v>213</v>
      </c>
      <c r="AT177" s="167" t="s">
        <v>214</v>
      </c>
      <c r="AU177" s="167" t="s">
        <v>83</v>
      </c>
      <c r="AY177" s="15" t="s">
        <v>124</v>
      </c>
      <c r="BE177" s="168">
        <f>IF(N177="základní",J177,0)</f>
        <v>0</v>
      </c>
      <c r="BF177" s="168">
        <f>IF(N177="snížená",J177,0)</f>
        <v>0</v>
      </c>
      <c r="BG177" s="168">
        <f>IF(N177="zákl. přenesená",J177,0)</f>
        <v>0</v>
      </c>
      <c r="BH177" s="168">
        <f>IF(N177="sníž. přenesená",J177,0)</f>
        <v>0</v>
      </c>
      <c r="BI177" s="168">
        <f>IF(N177="nulová",J177,0)</f>
        <v>0</v>
      </c>
      <c r="BJ177" s="15" t="s">
        <v>81</v>
      </c>
      <c r="BK177" s="168">
        <f>ROUND(I177*H177,2)</f>
        <v>0</v>
      </c>
      <c r="BL177" s="15" t="s">
        <v>213</v>
      </c>
      <c r="BM177" s="167" t="s">
        <v>314</v>
      </c>
    </row>
    <row r="178" s="2" customFormat="1" ht="6.96" customHeight="1">
      <c r="A178" s="34"/>
      <c r="B178" s="56"/>
      <c r="C178" s="57"/>
      <c r="D178" s="57"/>
      <c r="E178" s="57"/>
      <c r="F178" s="57"/>
      <c r="G178" s="57"/>
      <c r="H178" s="57"/>
      <c r="I178" s="57"/>
      <c r="J178" s="57"/>
      <c r="K178" s="57"/>
      <c r="L178" s="35"/>
      <c r="M178" s="34"/>
      <c r="O178" s="34"/>
      <c r="P178" s="34"/>
      <c r="Q178" s="34"/>
      <c r="R178" s="34"/>
      <c r="S178" s="34"/>
      <c r="T178" s="34"/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</row>
  </sheetData>
  <autoFilter ref="C120:K177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4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86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83</v>
      </c>
    </row>
    <row r="4" s="1" customFormat="1" ht="24.96" customHeight="1">
      <c r="B4" s="18"/>
      <c r="D4" s="19" t="s">
        <v>93</v>
      </c>
      <c r="L4" s="18"/>
      <c r="M4" s="116" t="s">
        <v>10</v>
      </c>
      <c r="AT4" s="15" t="s">
        <v>3</v>
      </c>
    </row>
    <row r="5" s="1" customFormat="1" ht="6.96" customHeight="1">
      <c r="B5" s="18"/>
      <c r="L5" s="18"/>
    </row>
    <row r="6" s="1" customFormat="1" ht="12" customHeight="1">
      <c r="B6" s="18"/>
      <c r="D6" s="28" t="s">
        <v>16</v>
      </c>
      <c r="L6" s="18"/>
    </row>
    <row r="7" s="1" customFormat="1" ht="16.5" customHeight="1">
      <c r="B7" s="18"/>
      <c r="E7" s="117" t="str">
        <f>'Rekapitulace stavby'!K6</f>
        <v>Rekonstrukce 1. NP domu nám. T.G. Masaryka 10, v Holicích</v>
      </c>
      <c r="F7" s="28"/>
      <c r="G7" s="28"/>
      <c r="H7" s="28"/>
      <c r="L7" s="18"/>
    </row>
    <row r="8" s="2" customFormat="1" ht="12" customHeight="1">
      <c r="A8" s="34"/>
      <c r="B8" s="35"/>
      <c r="C8" s="34"/>
      <c r="D8" s="28" t="s">
        <v>94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="2" customFormat="1" ht="16.5" customHeight="1">
      <c r="A9" s="34"/>
      <c r="B9" s="35"/>
      <c r="C9" s="34"/>
      <c r="D9" s="34"/>
      <c r="E9" s="63" t="s">
        <v>315</v>
      </c>
      <c r="F9" s="34"/>
      <c r="G9" s="34"/>
      <c r="H9" s="34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>
      <c r="A10" s="34"/>
      <c r="B10" s="35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2" customHeight="1">
      <c r="A11" s="34"/>
      <c r="B11" s="35"/>
      <c r="C11" s="34"/>
      <c r="D11" s="28" t="s">
        <v>18</v>
      </c>
      <c r="E11" s="34"/>
      <c r="F11" s="23" t="s">
        <v>1</v>
      </c>
      <c r="G11" s="34"/>
      <c r="H11" s="34"/>
      <c r="I11" s="28" t="s">
        <v>19</v>
      </c>
      <c r="J11" s="23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 ht="12" customHeight="1">
      <c r="A12" s="34"/>
      <c r="B12" s="35"/>
      <c r="C12" s="34"/>
      <c r="D12" s="28" t="s">
        <v>20</v>
      </c>
      <c r="E12" s="34"/>
      <c r="F12" s="23" t="s">
        <v>21</v>
      </c>
      <c r="G12" s="34"/>
      <c r="H12" s="34"/>
      <c r="I12" s="28" t="s">
        <v>22</v>
      </c>
      <c r="J12" s="65" t="str">
        <f>'Rekapitulace stavby'!AN8</f>
        <v>22. 9. 2022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0.8" customHeight="1">
      <c r="A13" s="34"/>
      <c r="B13" s="35"/>
      <c r="C13" s="34"/>
      <c r="D13" s="34"/>
      <c r="E13" s="34"/>
      <c r="F13" s="34"/>
      <c r="G13" s="34"/>
      <c r="H13" s="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35"/>
      <c r="C14" s="34"/>
      <c r="D14" s="28" t="s">
        <v>24</v>
      </c>
      <c r="E14" s="34"/>
      <c r="F14" s="34"/>
      <c r="G14" s="34"/>
      <c r="H14" s="34"/>
      <c r="I14" s="28" t="s">
        <v>25</v>
      </c>
      <c r="J14" s="23" t="str">
        <f>IF('Rekapitulace stavby'!AN10="","",'Rekapitulace stavby'!AN10)</f>
        <v/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8" customHeight="1">
      <c r="A15" s="34"/>
      <c r="B15" s="35"/>
      <c r="C15" s="34"/>
      <c r="D15" s="34"/>
      <c r="E15" s="23" t="str">
        <f>IF('Rekapitulace stavby'!E11="","",'Rekapitulace stavby'!E11)</f>
        <v xml:space="preserve"> </v>
      </c>
      <c r="F15" s="34"/>
      <c r="G15" s="34"/>
      <c r="H15" s="34"/>
      <c r="I15" s="28" t="s">
        <v>26</v>
      </c>
      <c r="J15" s="23" t="str">
        <f>IF('Rekapitulace stavby'!AN11="","",'Rekapitulace stavby'!AN11)</f>
        <v/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6.96" customHeight="1">
      <c r="A16" s="34"/>
      <c r="B16" s="35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2" customHeight="1">
      <c r="A17" s="34"/>
      <c r="B17" s="35"/>
      <c r="C17" s="34"/>
      <c r="D17" s="28" t="s">
        <v>27</v>
      </c>
      <c r="E17" s="34"/>
      <c r="F17" s="34"/>
      <c r="G17" s="34"/>
      <c r="H17" s="34"/>
      <c r="I17" s="28" t="s">
        <v>25</v>
      </c>
      <c r="J17" s="29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18" customHeight="1">
      <c r="A18" s="34"/>
      <c r="B18" s="35"/>
      <c r="C18" s="34"/>
      <c r="D18" s="34"/>
      <c r="E18" s="29" t="str">
        <f>'Rekapitulace stavby'!E14</f>
        <v>Vyplň údaj</v>
      </c>
      <c r="F18" s="23"/>
      <c r="G18" s="23"/>
      <c r="H18" s="23"/>
      <c r="I18" s="28" t="s">
        <v>26</v>
      </c>
      <c r="J18" s="29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6.96" customHeight="1">
      <c r="A19" s="34"/>
      <c r="B19" s="35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2" customHeight="1">
      <c r="A20" s="34"/>
      <c r="B20" s="35"/>
      <c r="C20" s="34"/>
      <c r="D20" s="28" t="s">
        <v>29</v>
      </c>
      <c r="E20" s="34"/>
      <c r="F20" s="34"/>
      <c r="G20" s="34"/>
      <c r="H20" s="34"/>
      <c r="I20" s="28" t="s">
        <v>25</v>
      </c>
      <c r="J20" s="23" t="str">
        <f>IF('Rekapitulace stavby'!AN16="","",'Rekapitulace stavby'!AN16)</f>
        <v/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18" customHeight="1">
      <c r="A21" s="34"/>
      <c r="B21" s="35"/>
      <c r="C21" s="34"/>
      <c r="D21" s="34"/>
      <c r="E21" s="23" t="str">
        <f>IF('Rekapitulace stavby'!E17="","",'Rekapitulace stavby'!E17)</f>
        <v xml:space="preserve"> </v>
      </c>
      <c r="F21" s="34"/>
      <c r="G21" s="34"/>
      <c r="H21" s="34"/>
      <c r="I21" s="28" t="s">
        <v>26</v>
      </c>
      <c r="J21" s="23" t="str">
        <f>IF('Rekapitulace stavby'!AN17="","",'Rekapitulace stavby'!AN17)</f>
        <v/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6.96" customHeight="1">
      <c r="A22" s="34"/>
      <c r="B22" s="35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2" customHeight="1">
      <c r="A23" s="34"/>
      <c r="B23" s="35"/>
      <c r="C23" s="34"/>
      <c r="D23" s="28" t="s">
        <v>31</v>
      </c>
      <c r="E23" s="34"/>
      <c r="F23" s="34"/>
      <c r="G23" s="34"/>
      <c r="H23" s="34"/>
      <c r="I23" s="28" t="s">
        <v>25</v>
      </c>
      <c r="J23" s="23" t="str">
        <f>IF('Rekapitulace stavby'!AN19="","",'Rekapitulace stavby'!AN19)</f>
        <v/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18" customHeight="1">
      <c r="A24" s="34"/>
      <c r="B24" s="35"/>
      <c r="C24" s="34"/>
      <c r="D24" s="34"/>
      <c r="E24" s="23" t="str">
        <f>IF('Rekapitulace stavby'!E20="","",'Rekapitulace stavby'!E20)</f>
        <v xml:space="preserve"> </v>
      </c>
      <c r="F24" s="34"/>
      <c r="G24" s="34"/>
      <c r="H24" s="34"/>
      <c r="I24" s="28" t="s">
        <v>26</v>
      </c>
      <c r="J24" s="23" t="str">
        <f>IF('Rekapitulace stavby'!AN20="","",'Rekapitulace stavby'!AN20)</f>
        <v/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6.96" customHeight="1">
      <c r="A25" s="34"/>
      <c r="B25" s="35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2" customHeight="1">
      <c r="A26" s="34"/>
      <c r="B26" s="35"/>
      <c r="C26" s="34"/>
      <c r="D26" s="28" t="s">
        <v>32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8" customFormat="1" ht="16.5" customHeight="1">
      <c r="A27" s="118"/>
      <c r="B27" s="119"/>
      <c r="C27" s="118"/>
      <c r="D27" s="118"/>
      <c r="E27" s="32" t="s">
        <v>1</v>
      </c>
      <c r="F27" s="32"/>
      <c r="G27" s="32"/>
      <c r="H27" s="32"/>
      <c r="I27" s="118"/>
      <c r="J27" s="118"/>
      <c r="K27" s="118"/>
      <c r="L27" s="120"/>
      <c r="S27" s="118"/>
      <c r="T27" s="118"/>
      <c r="U27" s="118"/>
      <c r="V27" s="118"/>
      <c r="W27" s="118"/>
      <c r="X27" s="118"/>
      <c r="Y27" s="118"/>
      <c r="Z27" s="118"/>
      <c r="AA27" s="118"/>
      <c r="AB27" s="118"/>
      <c r="AC27" s="118"/>
      <c r="AD27" s="118"/>
      <c r="AE27" s="118"/>
    </row>
    <row r="28" s="2" customFormat="1" ht="6.96" customHeight="1">
      <c r="A28" s="34"/>
      <c r="B28" s="35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2" customFormat="1" ht="6.96" customHeight="1">
      <c r="A29" s="34"/>
      <c r="B29" s="35"/>
      <c r="C29" s="34"/>
      <c r="D29" s="86"/>
      <c r="E29" s="86"/>
      <c r="F29" s="86"/>
      <c r="G29" s="86"/>
      <c r="H29" s="86"/>
      <c r="I29" s="86"/>
      <c r="J29" s="86"/>
      <c r="K29" s="86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="2" customFormat="1" ht="25.44" customHeight="1">
      <c r="A30" s="34"/>
      <c r="B30" s="35"/>
      <c r="C30" s="34"/>
      <c r="D30" s="121" t="s">
        <v>33</v>
      </c>
      <c r="E30" s="34"/>
      <c r="F30" s="34"/>
      <c r="G30" s="34"/>
      <c r="H30" s="34"/>
      <c r="I30" s="34"/>
      <c r="J30" s="92">
        <f>ROUND(J118,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35"/>
      <c r="C31" s="34"/>
      <c r="D31" s="86"/>
      <c r="E31" s="86"/>
      <c r="F31" s="86"/>
      <c r="G31" s="86"/>
      <c r="H31" s="86"/>
      <c r="I31" s="86"/>
      <c r="J31" s="86"/>
      <c r="K31" s="86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14.4" customHeight="1">
      <c r="A32" s="34"/>
      <c r="B32" s="35"/>
      <c r="C32" s="34"/>
      <c r="D32" s="34"/>
      <c r="E32" s="34"/>
      <c r="F32" s="39" t="s">
        <v>35</v>
      </c>
      <c r="G32" s="34"/>
      <c r="H32" s="34"/>
      <c r="I32" s="39" t="s">
        <v>34</v>
      </c>
      <c r="J32" s="39" t="s">
        <v>36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14.4" customHeight="1">
      <c r="A33" s="34"/>
      <c r="B33" s="35"/>
      <c r="C33" s="34"/>
      <c r="D33" s="122" t="s">
        <v>37</v>
      </c>
      <c r="E33" s="28" t="s">
        <v>38</v>
      </c>
      <c r="F33" s="123">
        <f>ROUND((SUM(BE118:BE156)),  2)</f>
        <v>0</v>
      </c>
      <c r="G33" s="34"/>
      <c r="H33" s="34"/>
      <c r="I33" s="124">
        <v>0.20999999999999999</v>
      </c>
      <c r="J33" s="123">
        <f>ROUND(((SUM(BE118:BE156))*I33),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35"/>
      <c r="C34" s="34"/>
      <c r="D34" s="34"/>
      <c r="E34" s="28" t="s">
        <v>39</v>
      </c>
      <c r="F34" s="123">
        <f>ROUND((SUM(BF118:BF156)),  2)</f>
        <v>0</v>
      </c>
      <c r="G34" s="34"/>
      <c r="H34" s="34"/>
      <c r="I34" s="124">
        <v>0.14999999999999999</v>
      </c>
      <c r="J34" s="123">
        <f>ROUND(((SUM(BF118:BF156))*I34),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hidden="1" s="2" customFormat="1" ht="14.4" customHeight="1">
      <c r="A35" s="34"/>
      <c r="B35" s="35"/>
      <c r="C35" s="34"/>
      <c r="D35" s="34"/>
      <c r="E35" s="28" t="s">
        <v>40</v>
      </c>
      <c r="F35" s="123">
        <f>ROUND((SUM(BG118:BG156)),  2)</f>
        <v>0</v>
      </c>
      <c r="G35" s="34"/>
      <c r="H35" s="34"/>
      <c r="I35" s="124">
        <v>0.20999999999999999</v>
      </c>
      <c r="J35" s="123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hidden="1" s="2" customFormat="1" ht="14.4" customHeight="1">
      <c r="A36" s="34"/>
      <c r="B36" s="35"/>
      <c r="C36" s="34"/>
      <c r="D36" s="34"/>
      <c r="E36" s="28" t="s">
        <v>41</v>
      </c>
      <c r="F36" s="123">
        <f>ROUND((SUM(BH118:BH156)),  2)</f>
        <v>0</v>
      </c>
      <c r="G36" s="34"/>
      <c r="H36" s="34"/>
      <c r="I36" s="124">
        <v>0.14999999999999999</v>
      </c>
      <c r="J36" s="123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35"/>
      <c r="C37" s="34"/>
      <c r="D37" s="34"/>
      <c r="E37" s="28" t="s">
        <v>42</v>
      </c>
      <c r="F37" s="123">
        <f>ROUND((SUM(BI118:BI156)),  2)</f>
        <v>0</v>
      </c>
      <c r="G37" s="34"/>
      <c r="H37" s="34"/>
      <c r="I37" s="124">
        <v>0</v>
      </c>
      <c r="J37" s="123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="2" customFormat="1" ht="6.96" customHeight="1">
      <c r="A38" s="34"/>
      <c r="B38" s="35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="2" customFormat="1" ht="25.44" customHeight="1">
      <c r="A39" s="34"/>
      <c r="B39" s="35"/>
      <c r="C39" s="125"/>
      <c r="D39" s="126" t="s">
        <v>43</v>
      </c>
      <c r="E39" s="77"/>
      <c r="F39" s="77"/>
      <c r="G39" s="127" t="s">
        <v>44</v>
      </c>
      <c r="H39" s="128" t="s">
        <v>45</v>
      </c>
      <c r="I39" s="77"/>
      <c r="J39" s="129">
        <f>SUM(J30:J37)</f>
        <v>0</v>
      </c>
      <c r="K39" s="130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14.4" customHeight="1">
      <c r="A40" s="34"/>
      <c r="B40" s="35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1" customFormat="1" ht="14.4" customHeight="1">
      <c r="B41" s="18"/>
      <c r="L41" s="18"/>
    </row>
    <row r="42" s="1" customFormat="1" ht="14.4" customHeight="1">
      <c r="B42" s="18"/>
      <c r="L42" s="18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51"/>
      <c r="D50" s="52" t="s">
        <v>46</v>
      </c>
      <c r="E50" s="53"/>
      <c r="F50" s="53"/>
      <c r="G50" s="52" t="s">
        <v>47</v>
      </c>
      <c r="H50" s="53"/>
      <c r="I50" s="53"/>
      <c r="J50" s="53"/>
      <c r="K50" s="53"/>
      <c r="L50" s="51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4"/>
      <c r="B61" s="35"/>
      <c r="C61" s="34"/>
      <c r="D61" s="54" t="s">
        <v>48</v>
      </c>
      <c r="E61" s="37"/>
      <c r="F61" s="131" t="s">
        <v>49</v>
      </c>
      <c r="G61" s="54" t="s">
        <v>48</v>
      </c>
      <c r="H61" s="37"/>
      <c r="I61" s="37"/>
      <c r="J61" s="132" t="s">
        <v>49</v>
      </c>
      <c r="K61" s="37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4"/>
      <c r="B65" s="35"/>
      <c r="C65" s="34"/>
      <c r="D65" s="52" t="s">
        <v>50</v>
      </c>
      <c r="E65" s="55"/>
      <c r="F65" s="55"/>
      <c r="G65" s="52" t="s">
        <v>51</v>
      </c>
      <c r="H65" s="55"/>
      <c r="I65" s="55"/>
      <c r="J65" s="55"/>
      <c r="K65" s="55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4"/>
      <c r="B76" s="35"/>
      <c r="C76" s="34"/>
      <c r="D76" s="54" t="s">
        <v>48</v>
      </c>
      <c r="E76" s="37"/>
      <c r="F76" s="131" t="s">
        <v>49</v>
      </c>
      <c r="G76" s="54" t="s">
        <v>48</v>
      </c>
      <c r="H76" s="37"/>
      <c r="I76" s="37"/>
      <c r="J76" s="132" t="s">
        <v>49</v>
      </c>
      <c r="K76" s="37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56"/>
      <c r="C77" s="57"/>
      <c r="D77" s="57"/>
      <c r="E77" s="57"/>
      <c r="F77" s="57"/>
      <c r="G77" s="57"/>
      <c r="H77" s="57"/>
      <c r="I77" s="57"/>
      <c r="J77" s="57"/>
      <c r="K77" s="57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58"/>
      <c r="C81" s="59"/>
      <c r="D81" s="59"/>
      <c r="E81" s="59"/>
      <c r="F81" s="59"/>
      <c r="G81" s="59"/>
      <c r="H81" s="59"/>
      <c r="I81" s="59"/>
      <c r="J81" s="59"/>
      <c r="K81" s="59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96</v>
      </c>
      <c r="D82" s="34"/>
      <c r="E82" s="34"/>
      <c r="F82" s="34"/>
      <c r="G82" s="34"/>
      <c r="H82" s="34"/>
      <c r="I82" s="34"/>
      <c r="J82" s="34"/>
      <c r="K82" s="34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4"/>
      <c r="D83" s="34"/>
      <c r="E83" s="34"/>
      <c r="F83" s="34"/>
      <c r="G83" s="34"/>
      <c r="H83" s="34"/>
      <c r="I83" s="34"/>
      <c r="J83" s="34"/>
      <c r="K83" s="34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16</v>
      </c>
      <c r="D84" s="34"/>
      <c r="E84" s="34"/>
      <c r="F84" s="34"/>
      <c r="G84" s="34"/>
      <c r="H84" s="34"/>
      <c r="I84" s="34"/>
      <c r="J84" s="34"/>
      <c r="K84" s="34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16.5" customHeight="1">
      <c r="A85" s="34"/>
      <c r="B85" s="35"/>
      <c r="C85" s="34"/>
      <c r="D85" s="34"/>
      <c r="E85" s="117" t="str">
        <f>E7</f>
        <v>Rekonstrukce 1. NP domu nám. T.G. Masaryka 10, v Holicích</v>
      </c>
      <c r="F85" s="28"/>
      <c r="G85" s="28"/>
      <c r="H85" s="28"/>
      <c r="I85" s="34"/>
      <c r="J85" s="34"/>
      <c r="K85" s="34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2" customFormat="1" ht="12" customHeight="1">
      <c r="A86" s="34"/>
      <c r="B86" s="35"/>
      <c r="C86" s="28" t="s">
        <v>94</v>
      </c>
      <c r="D86" s="34"/>
      <c r="E86" s="34"/>
      <c r="F86" s="34"/>
      <c r="G86" s="34"/>
      <c r="H86" s="34"/>
      <c r="I86" s="34"/>
      <c r="J86" s="34"/>
      <c r="K86" s="34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="2" customFormat="1" ht="16.5" customHeight="1">
      <c r="A87" s="34"/>
      <c r="B87" s="35"/>
      <c r="C87" s="34"/>
      <c r="D87" s="34"/>
      <c r="E87" s="63" t="str">
        <f>E9</f>
        <v>02 - Světelná instalace</v>
      </c>
      <c r="F87" s="34"/>
      <c r="G87" s="34"/>
      <c r="H87" s="34"/>
      <c r="I87" s="34"/>
      <c r="J87" s="34"/>
      <c r="K87" s="34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6.96" customHeight="1">
      <c r="A88" s="34"/>
      <c r="B88" s="35"/>
      <c r="C88" s="34"/>
      <c r="D88" s="34"/>
      <c r="E88" s="34"/>
      <c r="F88" s="34"/>
      <c r="G88" s="34"/>
      <c r="H88" s="34"/>
      <c r="I88" s="34"/>
      <c r="J88" s="34"/>
      <c r="K88" s="34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2" customHeight="1">
      <c r="A89" s="34"/>
      <c r="B89" s="35"/>
      <c r="C89" s="28" t="s">
        <v>20</v>
      </c>
      <c r="D89" s="34"/>
      <c r="E89" s="34"/>
      <c r="F89" s="23" t="str">
        <f>F12</f>
        <v xml:space="preserve"> </v>
      </c>
      <c r="G89" s="34"/>
      <c r="H89" s="34"/>
      <c r="I89" s="28" t="s">
        <v>22</v>
      </c>
      <c r="J89" s="65" t="str">
        <f>IF(J12="","",J12)</f>
        <v>22. 9. 2022</v>
      </c>
      <c r="K89" s="34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4"/>
      <c r="D90" s="34"/>
      <c r="E90" s="34"/>
      <c r="F90" s="34"/>
      <c r="G90" s="34"/>
      <c r="H90" s="34"/>
      <c r="I90" s="34"/>
      <c r="J90" s="34"/>
      <c r="K90" s="34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5.15" customHeight="1">
      <c r="A91" s="34"/>
      <c r="B91" s="35"/>
      <c r="C91" s="28" t="s">
        <v>24</v>
      </c>
      <c r="D91" s="34"/>
      <c r="E91" s="34"/>
      <c r="F91" s="23" t="str">
        <f>E15</f>
        <v xml:space="preserve"> </v>
      </c>
      <c r="G91" s="34"/>
      <c r="H91" s="34"/>
      <c r="I91" s="28" t="s">
        <v>29</v>
      </c>
      <c r="J91" s="32" t="str">
        <f>E21</f>
        <v xml:space="preserve"> </v>
      </c>
      <c r="K91" s="34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15.15" customHeight="1">
      <c r="A92" s="34"/>
      <c r="B92" s="35"/>
      <c r="C92" s="28" t="s">
        <v>27</v>
      </c>
      <c r="D92" s="34"/>
      <c r="E92" s="34"/>
      <c r="F92" s="23" t="str">
        <f>IF(E18="","",E18)</f>
        <v>Vyplň údaj</v>
      </c>
      <c r="G92" s="34"/>
      <c r="H92" s="34"/>
      <c r="I92" s="28" t="s">
        <v>31</v>
      </c>
      <c r="J92" s="32" t="str">
        <f>E24</f>
        <v xml:space="preserve"> </v>
      </c>
      <c r="K92" s="34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0.32" customHeight="1">
      <c r="A93" s="34"/>
      <c r="B93" s="35"/>
      <c r="C93" s="34"/>
      <c r="D93" s="34"/>
      <c r="E93" s="34"/>
      <c r="F93" s="34"/>
      <c r="G93" s="34"/>
      <c r="H93" s="34"/>
      <c r="I93" s="34"/>
      <c r="J93" s="34"/>
      <c r="K93" s="34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29.28" customHeight="1">
      <c r="A94" s="34"/>
      <c r="B94" s="35"/>
      <c r="C94" s="133" t="s">
        <v>97</v>
      </c>
      <c r="D94" s="125"/>
      <c r="E94" s="125"/>
      <c r="F94" s="125"/>
      <c r="G94" s="125"/>
      <c r="H94" s="125"/>
      <c r="I94" s="125"/>
      <c r="J94" s="134" t="s">
        <v>98</v>
      </c>
      <c r="K94" s="125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4"/>
      <c r="D95" s="34"/>
      <c r="E95" s="34"/>
      <c r="F95" s="34"/>
      <c r="G95" s="34"/>
      <c r="H95" s="34"/>
      <c r="I95" s="34"/>
      <c r="J95" s="34"/>
      <c r="K95" s="34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2.8" customHeight="1">
      <c r="A96" s="34"/>
      <c r="B96" s="35"/>
      <c r="C96" s="135" t="s">
        <v>99</v>
      </c>
      <c r="D96" s="34"/>
      <c r="E96" s="34"/>
      <c r="F96" s="34"/>
      <c r="G96" s="34"/>
      <c r="H96" s="34"/>
      <c r="I96" s="34"/>
      <c r="J96" s="92">
        <f>J118</f>
        <v>0</v>
      </c>
      <c r="K96" s="34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5" t="s">
        <v>100</v>
      </c>
    </row>
    <row r="97" s="9" customFormat="1" ht="24.96" customHeight="1">
      <c r="A97" s="9"/>
      <c r="B97" s="136"/>
      <c r="C97" s="9"/>
      <c r="D97" s="137" t="s">
        <v>104</v>
      </c>
      <c r="E97" s="138"/>
      <c r="F97" s="138"/>
      <c r="G97" s="138"/>
      <c r="H97" s="138"/>
      <c r="I97" s="138"/>
      <c r="J97" s="139">
        <f>J141</f>
        <v>0</v>
      </c>
      <c r="K97" s="9"/>
      <c r="L97" s="136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40"/>
      <c r="C98" s="10"/>
      <c r="D98" s="141" t="s">
        <v>105</v>
      </c>
      <c r="E98" s="142"/>
      <c r="F98" s="142"/>
      <c r="G98" s="142"/>
      <c r="H98" s="142"/>
      <c r="I98" s="142"/>
      <c r="J98" s="143">
        <f>J142</f>
        <v>0</v>
      </c>
      <c r="K98" s="10"/>
      <c r="L98" s="14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2" customFormat="1" ht="21.84" customHeight="1">
      <c r="A99" s="34"/>
      <c r="B99" s="35"/>
      <c r="C99" s="34"/>
      <c r="D99" s="34"/>
      <c r="E99" s="34"/>
      <c r="F99" s="34"/>
      <c r="G99" s="34"/>
      <c r="H99" s="34"/>
      <c r="I99" s="34"/>
      <c r="J99" s="34"/>
      <c r="K99" s="34"/>
      <c r="L99" s="51"/>
      <c r="S99" s="34"/>
      <c r="T99" s="34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</row>
    <row r="100" s="2" customFormat="1" ht="6.96" customHeight="1">
      <c r="A100" s="34"/>
      <c r="B100" s="56"/>
      <c r="C100" s="57"/>
      <c r="D100" s="57"/>
      <c r="E100" s="57"/>
      <c r="F100" s="57"/>
      <c r="G100" s="57"/>
      <c r="H100" s="57"/>
      <c r="I100" s="57"/>
      <c r="J100" s="57"/>
      <c r="K100" s="57"/>
      <c r="L100" s="51"/>
      <c r="S100" s="34"/>
      <c r="T100" s="34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</row>
    <row r="104" s="2" customFormat="1" ht="6.96" customHeight="1">
      <c r="A104" s="34"/>
      <c r="B104" s="58"/>
      <c r="C104" s="59"/>
      <c r="D104" s="59"/>
      <c r="E104" s="59"/>
      <c r="F104" s="59"/>
      <c r="G104" s="59"/>
      <c r="H104" s="59"/>
      <c r="I104" s="59"/>
      <c r="J104" s="59"/>
      <c r="K104" s="59"/>
      <c r="L104" s="51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5" s="2" customFormat="1" ht="24.96" customHeight="1">
      <c r="A105" s="34"/>
      <c r="B105" s="35"/>
      <c r="C105" s="19" t="s">
        <v>106</v>
      </c>
      <c r="D105" s="34"/>
      <c r="E105" s="34"/>
      <c r="F105" s="34"/>
      <c r="G105" s="34"/>
      <c r="H105" s="34"/>
      <c r="I105" s="34"/>
      <c r="J105" s="34"/>
      <c r="K105" s="34"/>
      <c r="L105" s="51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="2" customFormat="1" ht="6.96" customHeight="1">
      <c r="A106" s="34"/>
      <c r="B106" s="35"/>
      <c r="C106" s="34"/>
      <c r="D106" s="34"/>
      <c r="E106" s="34"/>
      <c r="F106" s="34"/>
      <c r="G106" s="34"/>
      <c r="H106" s="34"/>
      <c r="I106" s="34"/>
      <c r="J106" s="34"/>
      <c r="K106" s="34"/>
      <c r="L106" s="51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="2" customFormat="1" ht="12" customHeight="1">
      <c r="A107" s="34"/>
      <c r="B107" s="35"/>
      <c r="C107" s="28" t="s">
        <v>16</v>
      </c>
      <c r="D107" s="34"/>
      <c r="E107" s="34"/>
      <c r="F107" s="34"/>
      <c r="G107" s="34"/>
      <c r="H107" s="34"/>
      <c r="I107" s="34"/>
      <c r="J107" s="34"/>
      <c r="K107" s="34"/>
      <c r="L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="2" customFormat="1" ht="16.5" customHeight="1">
      <c r="A108" s="34"/>
      <c r="B108" s="35"/>
      <c r="C108" s="34"/>
      <c r="D108" s="34"/>
      <c r="E108" s="117" t="str">
        <f>E7</f>
        <v>Rekonstrukce 1. NP domu nám. T.G. Masaryka 10, v Holicích</v>
      </c>
      <c r="F108" s="28"/>
      <c r="G108" s="28"/>
      <c r="H108" s="28"/>
      <c r="I108" s="34"/>
      <c r="J108" s="34"/>
      <c r="K108" s="34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="2" customFormat="1" ht="12" customHeight="1">
      <c r="A109" s="34"/>
      <c r="B109" s="35"/>
      <c r="C109" s="28" t="s">
        <v>94</v>
      </c>
      <c r="D109" s="34"/>
      <c r="E109" s="34"/>
      <c r="F109" s="34"/>
      <c r="G109" s="34"/>
      <c r="H109" s="34"/>
      <c r="I109" s="34"/>
      <c r="J109" s="34"/>
      <c r="K109" s="34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="2" customFormat="1" ht="16.5" customHeight="1">
      <c r="A110" s="34"/>
      <c r="B110" s="35"/>
      <c r="C110" s="34"/>
      <c r="D110" s="34"/>
      <c r="E110" s="63" t="str">
        <f>E9</f>
        <v>02 - Světelná instalace</v>
      </c>
      <c r="F110" s="34"/>
      <c r="G110" s="34"/>
      <c r="H110" s="34"/>
      <c r="I110" s="34"/>
      <c r="J110" s="34"/>
      <c r="K110" s="34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="2" customFormat="1" ht="6.96" customHeight="1">
      <c r="A111" s="34"/>
      <c r="B111" s="35"/>
      <c r="C111" s="34"/>
      <c r="D111" s="34"/>
      <c r="E111" s="34"/>
      <c r="F111" s="34"/>
      <c r="G111" s="34"/>
      <c r="H111" s="34"/>
      <c r="I111" s="34"/>
      <c r="J111" s="34"/>
      <c r="K111" s="34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="2" customFormat="1" ht="12" customHeight="1">
      <c r="A112" s="34"/>
      <c r="B112" s="35"/>
      <c r="C112" s="28" t="s">
        <v>20</v>
      </c>
      <c r="D112" s="34"/>
      <c r="E112" s="34"/>
      <c r="F112" s="23" t="str">
        <f>F12</f>
        <v xml:space="preserve"> </v>
      </c>
      <c r="G112" s="34"/>
      <c r="H112" s="34"/>
      <c r="I112" s="28" t="s">
        <v>22</v>
      </c>
      <c r="J112" s="65" t="str">
        <f>IF(J12="","",J12)</f>
        <v>22. 9. 2022</v>
      </c>
      <c r="K112" s="34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="2" customFormat="1" ht="6.96" customHeight="1">
      <c r="A113" s="34"/>
      <c r="B113" s="35"/>
      <c r="C113" s="34"/>
      <c r="D113" s="34"/>
      <c r="E113" s="34"/>
      <c r="F113" s="34"/>
      <c r="G113" s="34"/>
      <c r="H113" s="34"/>
      <c r="I113" s="34"/>
      <c r="J113" s="34"/>
      <c r="K113" s="34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15.15" customHeight="1">
      <c r="A114" s="34"/>
      <c r="B114" s="35"/>
      <c r="C114" s="28" t="s">
        <v>24</v>
      </c>
      <c r="D114" s="34"/>
      <c r="E114" s="34"/>
      <c r="F114" s="23" t="str">
        <f>E15</f>
        <v xml:space="preserve"> </v>
      </c>
      <c r="G114" s="34"/>
      <c r="H114" s="34"/>
      <c r="I114" s="28" t="s">
        <v>29</v>
      </c>
      <c r="J114" s="32" t="str">
        <f>E21</f>
        <v xml:space="preserve"> </v>
      </c>
      <c r="K114" s="34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15.15" customHeight="1">
      <c r="A115" s="34"/>
      <c r="B115" s="35"/>
      <c r="C115" s="28" t="s">
        <v>27</v>
      </c>
      <c r="D115" s="34"/>
      <c r="E115" s="34"/>
      <c r="F115" s="23" t="str">
        <f>IF(E18="","",E18)</f>
        <v>Vyplň údaj</v>
      </c>
      <c r="G115" s="34"/>
      <c r="H115" s="34"/>
      <c r="I115" s="28" t="s">
        <v>31</v>
      </c>
      <c r="J115" s="32" t="str">
        <f>E24</f>
        <v xml:space="preserve"> </v>
      </c>
      <c r="K115" s="34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2" customFormat="1" ht="10.32" customHeight="1">
      <c r="A116" s="34"/>
      <c r="B116" s="35"/>
      <c r="C116" s="34"/>
      <c r="D116" s="34"/>
      <c r="E116" s="34"/>
      <c r="F116" s="34"/>
      <c r="G116" s="34"/>
      <c r="H116" s="34"/>
      <c r="I116" s="34"/>
      <c r="J116" s="34"/>
      <c r="K116" s="34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="11" customFormat="1" ht="29.28" customHeight="1">
      <c r="A117" s="144"/>
      <c r="B117" s="145"/>
      <c r="C117" s="146" t="s">
        <v>107</v>
      </c>
      <c r="D117" s="147" t="s">
        <v>58</v>
      </c>
      <c r="E117" s="147" t="s">
        <v>54</v>
      </c>
      <c r="F117" s="147" t="s">
        <v>55</v>
      </c>
      <c r="G117" s="147" t="s">
        <v>108</v>
      </c>
      <c r="H117" s="147" t="s">
        <v>109</v>
      </c>
      <c r="I117" s="147" t="s">
        <v>110</v>
      </c>
      <c r="J117" s="147" t="s">
        <v>98</v>
      </c>
      <c r="K117" s="148" t="s">
        <v>111</v>
      </c>
      <c r="L117" s="149"/>
      <c r="M117" s="82" t="s">
        <v>1</v>
      </c>
      <c r="N117" s="83" t="s">
        <v>37</v>
      </c>
      <c r="O117" s="83" t="s">
        <v>112</v>
      </c>
      <c r="P117" s="83" t="s">
        <v>113</v>
      </c>
      <c r="Q117" s="83" t="s">
        <v>114</v>
      </c>
      <c r="R117" s="83" t="s">
        <v>115</v>
      </c>
      <c r="S117" s="83" t="s">
        <v>116</v>
      </c>
      <c r="T117" s="84" t="s">
        <v>117</v>
      </c>
      <c r="U117" s="144"/>
      <c r="V117" s="144"/>
      <c r="W117" s="144"/>
      <c r="X117" s="144"/>
      <c r="Y117" s="144"/>
      <c r="Z117" s="144"/>
      <c r="AA117" s="144"/>
      <c r="AB117" s="144"/>
      <c r="AC117" s="144"/>
      <c r="AD117" s="144"/>
      <c r="AE117" s="144"/>
    </row>
    <row r="118" s="2" customFormat="1" ht="22.8" customHeight="1">
      <c r="A118" s="34"/>
      <c r="B118" s="35"/>
      <c r="C118" s="89" t="s">
        <v>118</v>
      </c>
      <c r="D118" s="34"/>
      <c r="E118" s="34"/>
      <c r="F118" s="34"/>
      <c r="G118" s="34"/>
      <c r="H118" s="34"/>
      <c r="I118" s="34"/>
      <c r="J118" s="150">
        <f>BK118</f>
        <v>0</v>
      </c>
      <c r="K118" s="34"/>
      <c r="L118" s="35"/>
      <c r="M118" s="85"/>
      <c r="N118" s="69"/>
      <c r="O118" s="86"/>
      <c r="P118" s="151">
        <f>P119+SUM(P120:P141)</f>
        <v>0</v>
      </c>
      <c r="Q118" s="86"/>
      <c r="R118" s="151">
        <f>R119+SUM(R120:R141)</f>
        <v>0.058740000000000007</v>
      </c>
      <c r="S118" s="86"/>
      <c r="T118" s="152">
        <f>T119+SUM(T120:T141)</f>
        <v>0</v>
      </c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  <c r="AT118" s="15" t="s">
        <v>72</v>
      </c>
      <c r="AU118" s="15" t="s">
        <v>100</v>
      </c>
      <c r="BK118" s="153">
        <f>BK119+SUM(BK120:BK141)</f>
        <v>0</v>
      </c>
    </row>
    <row r="119" s="2" customFormat="1" ht="49.05" customHeight="1">
      <c r="A119" s="34"/>
      <c r="B119" s="154"/>
      <c r="C119" s="155" t="s">
        <v>81</v>
      </c>
      <c r="D119" s="155" t="s">
        <v>119</v>
      </c>
      <c r="E119" s="156" t="s">
        <v>120</v>
      </c>
      <c r="F119" s="157" t="s">
        <v>316</v>
      </c>
      <c r="G119" s="158" t="s">
        <v>122</v>
      </c>
      <c r="H119" s="159">
        <v>6</v>
      </c>
      <c r="I119" s="160"/>
      <c r="J119" s="161">
        <f>ROUND(I119*H119,2)</f>
        <v>0</v>
      </c>
      <c r="K119" s="157" t="s">
        <v>1</v>
      </c>
      <c r="L119" s="162"/>
      <c r="M119" s="163" t="s">
        <v>1</v>
      </c>
      <c r="N119" s="164" t="s">
        <v>38</v>
      </c>
      <c r="O119" s="73"/>
      <c r="P119" s="165">
        <f>O119*H119</f>
        <v>0</v>
      </c>
      <c r="Q119" s="165">
        <v>0</v>
      </c>
      <c r="R119" s="165">
        <f>Q119*H119</f>
        <v>0</v>
      </c>
      <c r="S119" s="165">
        <v>0</v>
      </c>
      <c r="T119" s="166">
        <f>S119*H119</f>
        <v>0</v>
      </c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  <c r="AR119" s="167" t="s">
        <v>123</v>
      </c>
      <c r="AT119" s="167" t="s">
        <v>119</v>
      </c>
      <c r="AU119" s="167" t="s">
        <v>73</v>
      </c>
      <c r="AY119" s="15" t="s">
        <v>124</v>
      </c>
      <c r="BE119" s="168">
        <f>IF(N119="základní",J119,0)</f>
        <v>0</v>
      </c>
      <c r="BF119" s="168">
        <f>IF(N119="snížená",J119,0)</f>
        <v>0</v>
      </c>
      <c r="BG119" s="168">
        <f>IF(N119="zákl. přenesená",J119,0)</f>
        <v>0</v>
      </c>
      <c r="BH119" s="168">
        <f>IF(N119="sníž. přenesená",J119,0)</f>
        <v>0</v>
      </c>
      <c r="BI119" s="168">
        <f>IF(N119="nulová",J119,0)</f>
        <v>0</v>
      </c>
      <c r="BJ119" s="15" t="s">
        <v>81</v>
      </c>
      <c r="BK119" s="168">
        <f>ROUND(I119*H119,2)</f>
        <v>0</v>
      </c>
      <c r="BL119" s="15" t="s">
        <v>125</v>
      </c>
      <c r="BM119" s="167" t="s">
        <v>317</v>
      </c>
    </row>
    <row r="120" s="2" customFormat="1" ht="49.05" customHeight="1">
      <c r="A120" s="34"/>
      <c r="B120" s="154"/>
      <c r="C120" s="155" t="s">
        <v>83</v>
      </c>
      <c r="D120" s="155" t="s">
        <v>119</v>
      </c>
      <c r="E120" s="156" t="s">
        <v>127</v>
      </c>
      <c r="F120" s="157" t="s">
        <v>318</v>
      </c>
      <c r="G120" s="158" t="s">
        <v>122</v>
      </c>
      <c r="H120" s="159">
        <v>15</v>
      </c>
      <c r="I120" s="160"/>
      <c r="J120" s="161">
        <f>ROUND(I120*H120,2)</f>
        <v>0</v>
      </c>
      <c r="K120" s="157" t="s">
        <v>1</v>
      </c>
      <c r="L120" s="162"/>
      <c r="M120" s="163" t="s">
        <v>1</v>
      </c>
      <c r="N120" s="164" t="s">
        <v>38</v>
      </c>
      <c r="O120" s="73"/>
      <c r="P120" s="165">
        <f>O120*H120</f>
        <v>0</v>
      </c>
      <c r="Q120" s="165">
        <v>0</v>
      </c>
      <c r="R120" s="165">
        <f>Q120*H120</f>
        <v>0</v>
      </c>
      <c r="S120" s="165">
        <v>0</v>
      </c>
      <c r="T120" s="166">
        <f>S120*H120</f>
        <v>0</v>
      </c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R120" s="167" t="s">
        <v>123</v>
      </c>
      <c r="AT120" s="167" t="s">
        <v>119</v>
      </c>
      <c r="AU120" s="167" t="s">
        <v>73</v>
      </c>
      <c r="AY120" s="15" t="s">
        <v>124</v>
      </c>
      <c r="BE120" s="168">
        <f>IF(N120="základní",J120,0)</f>
        <v>0</v>
      </c>
      <c r="BF120" s="168">
        <f>IF(N120="snížená",J120,0)</f>
        <v>0</v>
      </c>
      <c r="BG120" s="168">
        <f>IF(N120="zákl. přenesená",J120,0)</f>
        <v>0</v>
      </c>
      <c r="BH120" s="168">
        <f>IF(N120="sníž. přenesená",J120,0)</f>
        <v>0</v>
      </c>
      <c r="BI120" s="168">
        <f>IF(N120="nulová",J120,0)</f>
        <v>0</v>
      </c>
      <c r="BJ120" s="15" t="s">
        <v>81</v>
      </c>
      <c r="BK120" s="168">
        <f>ROUND(I120*H120,2)</f>
        <v>0</v>
      </c>
      <c r="BL120" s="15" t="s">
        <v>125</v>
      </c>
      <c r="BM120" s="167" t="s">
        <v>319</v>
      </c>
    </row>
    <row r="121" s="2" customFormat="1" ht="55.5" customHeight="1">
      <c r="A121" s="34"/>
      <c r="B121" s="154"/>
      <c r="C121" s="155" t="s">
        <v>130</v>
      </c>
      <c r="D121" s="155" t="s">
        <v>119</v>
      </c>
      <c r="E121" s="156" t="s">
        <v>175</v>
      </c>
      <c r="F121" s="157" t="s">
        <v>320</v>
      </c>
      <c r="G121" s="158" t="s">
        <v>122</v>
      </c>
      <c r="H121" s="159">
        <v>4</v>
      </c>
      <c r="I121" s="160"/>
      <c r="J121" s="161">
        <f>ROUND(I121*H121,2)</f>
        <v>0</v>
      </c>
      <c r="K121" s="157" t="s">
        <v>1</v>
      </c>
      <c r="L121" s="162"/>
      <c r="M121" s="163" t="s">
        <v>1</v>
      </c>
      <c r="N121" s="164" t="s">
        <v>38</v>
      </c>
      <c r="O121" s="73"/>
      <c r="P121" s="165">
        <f>O121*H121</f>
        <v>0</v>
      </c>
      <c r="Q121" s="165">
        <v>0</v>
      </c>
      <c r="R121" s="165">
        <f>Q121*H121</f>
        <v>0</v>
      </c>
      <c r="S121" s="165">
        <v>0</v>
      </c>
      <c r="T121" s="166">
        <f>S121*H121</f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R121" s="167" t="s">
        <v>123</v>
      </c>
      <c r="AT121" s="167" t="s">
        <v>119</v>
      </c>
      <c r="AU121" s="167" t="s">
        <v>73</v>
      </c>
      <c r="AY121" s="15" t="s">
        <v>124</v>
      </c>
      <c r="BE121" s="168">
        <f>IF(N121="základní",J121,0)</f>
        <v>0</v>
      </c>
      <c r="BF121" s="168">
        <f>IF(N121="snížená",J121,0)</f>
        <v>0</v>
      </c>
      <c r="BG121" s="168">
        <f>IF(N121="zákl. přenesená",J121,0)</f>
        <v>0</v>
      </c>
      <c r="BH121" s="168">
        <f>IF(N121="sníž. přenesená",J121,0)</f>
        <v>0</v>
      </c>
      <c r="BI121" s="168">
        <f>IF(N121="nulová",J121,0)</f>
        <v>0</v>
      </c>
      <c r="BJ121" s="15" t="s">
        <v>81</v>
      </c>
      <c r="BK121" s="168">
        <f>ROUND(I121*H121,2)</f>
        <v>0</v>
      </c>
      <c r="BL121" s="15" t="s">
        <v>125</v>
      </c>
      <c r="BM121" s="167" t="s">
        <v>321</v>
      </c>
    </row>
    <row r="122" s="2" customFormat="1" ht="55.5" customHeight="1">
      <c r="A122" s="34"/>
      <c r="B122" s="154"/>
      <c r="C122" s="155" t="s">
        <v>125</v>
      </c>
      <c r="D122" s="155" t="s">
        <v>119</v>
      </c>
      <c r="E122" s="156" t="s">
        <v>179</v>
      </c>
      <c r="F122" s="157" t="s">
        <v>322</v>
      </c>
      <c r="G122" s="158" t="s">
        <v>122</v>
      </c>
      <c r="H122" s="159">
        <v>17</v>
      </c>
      <c r="I122" s="160"/>
      <c r="J122" s="161">
        <f>ROUND(I122*H122,2)</f>
        <v>0</v>
      </c>
      <c r="K122" s="157" t="s">
        <v>1</v>
      </c>
      <c r="L122" s="162"/>
      <c r="M122" s="163" t="s">
        <v>1</v>
      </c>
      <c r="N122" s="164" t="s">
        <v>38</v>
      </c>
      <c r="O122" s="73"/>
      <c r="P122" s="165">
        <f>O122*H122</f>
        <v>0</v>
      </c>
      <c r="Q122" s="165">
        <v>0</v>
      </c>
      <c r="R122" s="165">
        <f>Q122*H122</f>
        <v>0</v>
      </c>
      <c r="S122" s="165">
        <v>0</v>
      </c>
      <c r="T122" s="166">
        <f>S122*H122</f>
        <v>0</v>
      </c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R122" s="167" t="s">
        <v>123</v>
      </c>
      <c r="AT122" s="167" t="s">
        <v>119</v>
      </c>
      <c r="AU122" s="167" t="s">
        <v>73</v>
      </c>
      <c r="AY122" s="15" t="s">
        <v>124</v>
      </c>
      <c r="BE122" s="168">
        <f>IF(N122="základní",J122,0)</f>
        <v>0</v>
      </c>
      <c r="BF122" s="168">
        <f>IF(N122="snížená",J122,0)</f>
        <v>0</v>
      </c>
      <c r="BG122" s="168">
        <f>IF(N122="zákl. přenesená",J122,0)</f>
        <v>0</v>
      </c>
      <c r="BH122" s="168">
        <f>IF(N122="sníž. přenesená",J122,0)</f>
        <v>0</v>
      </c>
      <c r="BI122" s="168">
        <f>IF(N122="nulová",J122,0)</f>
        <v>0</v>
      </c>
      <c r="BJ122" s="15" t="s">
        <v>81</v>
      </c>
      <c r="BK122" s="168">
        <f>ROUND(I122*H122,2)</f>
        <v>0</v>
      </c>
      <c r="BL122" s="15" t="s">
        <v>125</v>
      </c>
      <c r="BM122" s="167" t="s">
        <v>323</v>
      </c>
    </row>
    <row r="123" s="2" customFormat="1" ht="55.5" customHeight="1">
      <c r="A123" s="34"/>
      <c r="B123" s="154"/>
      <c r="C123" s="155" t="s">
        <v>142</v>
      </c>
      <c r="D123" s="155" t="s">
        <v>119</v>
      </c>
      <c r="E123" s="156" t="s">
        <v>206</v>
      </c>
      <c r="F123" s="157" t="s">
        <v>324</v>
      </c>
      <c r="G123" s="158" t="s">
        <v>122</v>
      </c>
      <c r="H123" s="159">
        <v>6</v>
      </c>
      <c r="I123" s="160"/>
      <c r="J123" s="161">
        <f>ROUND(I123*H123,2)</f>
        <v>0</v>
      </c>
      <c r="K123" s="157" t="s">
        <v>1</v>
      </c>
      <c r="L123" s="162"/>
      <c r="M123" s="163" t="s">
        <v>1</v>
      </c>
      <c r="N123" s="164" t="s">
        <v>38</v>
      </c>
      <c r="O123" s="73"/>
      <c r="P123" s="165">
        <f>O123*H123</f>
        <v>0</v>
      </c>
      <c r="Q123" s="165">
        <v>0</v>
      </c>
      <c r="R123" s="165">
        <f>Q123*H123</f>
        <v>0</v>
      </c>
      <c r="S123" s="165">
        <v>0</v>
      </c>
      <c r="T123" s="166">
        <f>S123*H123</f>
        <v>0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R123" s="167" t="s">
        <v>123</v>
      </c>
      <c r="AT123" s="167" t="s">
        <v>119</v>
      </c>
      <c r="AU123" s="167" t="s">
        <v>73</v>
      </c>
      <c r="AY123" s="15" t="s">
        <v>124</v>
      </c>
      <c r="BE123" s="168">
        <f>IF(N123="základní",J123,0)</f>
        <v>0</v>
      </c>
      <c r="BF123" s="168">
        <f>IF(N123="snížená",J123,0)</f>
        <v>0</v>
      </c>
      <c r="BG123" s="168">
        <f>IF(N123="zákl. přenesená",J123,0)</f>
        <v>0</v>
      </c>
      <c r="BH123" s="168">
        <f>IF(N123="sníž. přenesená",J123,0)</f>
        <v>0</v>
      </c>
      <c r="BI123" s="168">
        <f>IF(N123="nulová",J123,0)</f>
        <v>0</v>
      </c>
      <c r="BJ123" s="15" t="s">
        <v>81</v>
      </c>
      <c r="BK123" s="168">
        <f>ROUND(I123*H123,2)</f>
        <v>0</v>
      </c>
      <c r="BL123" s="15" t="s">
        <v>125</v>
      </c>
      <c r="BM123" s="167" t="s">
        <v>325</v>
      </c>
    </row>
    <row r="124" s="2" customFormat="1" ht="55.5" customHeight="1">
      <c r="A124" s="34"/>
      <c r="B124" s="154"/>
      <c r="C124" s="155" t="s">
        <v>162</v>
      </c>
      <c r="D124" s="155" t="s">
        <v>119</v>
      </c>
      <c r="E124" s="156" t="s">
        <v>312</v>
      </c>
      <c r="F124" s="157" t="s">
        <v>326</v>
      </c>
      <c r="G124" s="158" t="s">
        <v>1</v>
      </c>
      <c r="H124" s="159">
        <v>1</v>
      </c>
      <c r="I124" s="160"/>
      <c r="J124" s="161">
        <f>ROUND(I124*H124,2)</f>
        <v>0</v>
      </c>
      <c r="K124" s="157" t="s">
        <v>1</v>
      </c>
      <c r="L124" s="162"/>
      <c r="M124" s="163" t="s">
        <v>1</v>
      </c>
      <c r="N124" s="164" t="s">
        <v>38</v>
      </c>
      <c r="O124" s="73"/>
      <c r="P124" s="165">
        <f>O124*H124</f>
        <v>0</v>
      </c>
      <c r="Q124" s="165">
        <v>0</v>
      </c>
      <c r="R124" s="165">
        <f>Q124*H124</f>
        <v>0</v>
      </c>
      <c r="S124" s="165">
        <v>0</v>
      </c>
      <c r="T124" s="166">
        <f>S124*H124</f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R124" s="167" t="s">
        <v>123</v>
      </c>
      <c r="AT124" s="167" t="s">
        <v>119</v>
      </c>
      <c r="AU124" s="167" t="s">
        <v>73</v>
      </c>
      <c r="AY124" s="15" t="s">
        <v>124</v>
      </c>
      <c r="BE124" s="168">
        <f>IF(N124="základní",J124,0)</f>
        <v>0</v>
      </c>
      <c r="BF124" s="168">
        <f>IF(N124="snížená",J124,0)</f>
        <v>0</v>
      </c>
      <c r="BG124" s="168">
        <f>IF(N124="zákl. přenesená",J124,0)</f>
        <v>0</v>
      </c>
      <c r="BH124" s="168">
        <f>IF(N124="sníž. přenesená",J124,0)</f>
        <v>0</v>
      </c>
      <c r="BI124" s="168">
        <f>IF(N124="nulová",J124,0)</f>
        <v>0</v>
      </c>
      <c r="BJ124" s="15" t="s">
        <v>81</v>
      </c>
      <c r="BK124" s="168">
        <f>ROUND(I124*H124,2)</f>
        <v>0</v>
      </c>
      <c r="BL124" s="15" t="s">
        <v>125</v>
      </c>
      <c r="BM124" s="167" t="s">
        <v>327</v>
      </c>
    </row>
    <row r="125" s="2" customFormat="1" ht="24.15" customHeight="1">
      <c r="A125" s="34"/>
      <c r="B125" s="154"/>
      <c r="C125" s="155" t="s">
        <v>167</v>
      </c>
      <c r="D125" s="155" t="s">
        <v>119</v>
      </c>
      <c r="E125" s="156" t="s">
        <v>183</v>
      </c>
      <c r="F125" s="157" t="s">
        <v>328</v>
      </c>
      <c r="G125" s="158" t="s">
        <v>122</v>
      </c>
      <c r="H125" s="159">
        <v>1</v>
      </c>
      <c r="I125" s="160"/>
      <c r="J125" s="161">
        <f>ROUND(I125*H125,2)</f>
        <v>0</v>
      </c>
      <c r="K125" s="157" t="s">
        <v>1</v>
      </c>
      <c r="L125" s="162"/>
      <c r="M125" s="163" t="s">
        <v>1</v>
      </c>
      <c r="N125" s="164" t="s">
        <v>38</v>
      </c>
      <c r="O125" s="73"/>
      <c r="P125" s="165">
        <f>O125*H125</f>
        <v>0</v>
      </c>
      <c r="Q125" s="165">
        <v>0</v>
      </c>
      <c r="R125" s="165">
        <f>Q125*H125</f>
        <v>0</v>
      </c>
      <c r="S125" s="165">
        <v>0</v>
      </c>
      <c r="T125" s="166">
        <f>S125*H125</f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167" t="s">
        <v>123</v>
      </c>
      <c r="AT125" s="167" t="s">
        <v>119</v>
      </c>
      <c r="AU125" s="167" t="s">
        <v>73</v>
      </c>
      <c r="AY125" s="15" t="s">
        <v>124</v>
      </c>
      <c r="BE125" s="168">
        <f>IF(N125="základní",J125,0)</f>
        <v>0</v>
      </c>
      <c r="BF125" s="168">
        <f>IF(N125="snížená",J125,0)</f>
        <v>0</v>
      </c>
      <c r="BG125" s="168">
        <f>IF(N125="zákl. přenesená",J125,0)</f>
        <v>0</v>
      </c>
      <c r="BH125" s="168">
        <f>IF(N125="sníž. přenesená",J125,0)</f>
        <v>0</v>
      </c>
      <c r="BI125" s="168">
        <f>IF(N125="nulová",J125,0)</f>
        <v>0</v>
      </c>
      <c r="BJ125" s="15" t="s">
        <v>81</v>
      </c>
      <c r="BK125" s="168">
        <f>ROUND(I125*H125,2)</f>
        <v>0</v>
      </c>
      <c r="BL125" s="15" t="s">
        <v>125</v>
      </c>
      <c r="BM125" s="167" t="s">
        <v>329</v>
      </c>
    </row>
    <row r="126" s="2" customFormat="1" ht="49.05" customHeight="1">
      <c r="A126" s="34"/>
      <c r="B126" s="154"/>
      <c r="C126" s="155" t="s">
        <v>123</v>
      </c>
      <c r="D126" s="155" t="s">
        <v>119</v>
      </c>
      <c r="E126" s="156" t="s">
        <v>330</v>
      </c>
      <c r="F126" s="157" t="s">
        <v>331</v>
      </c>
      <c r="G126" s="158" t="s">
        <v>122</v>
      </c>
      <c r="H126" s="159">
        <v>1</v>
      </c>
      <c r="I126" s="160"/>
      <c r="J126" s="161">
        <f>ROUND(I126*H126,2)</f>
        <v>0</v>
      </c>
      <c r="K126" s="157" t="s">
        <v>1</v>
      </c>
      <c r="L126" s="162"/>
      <c r="M126" s="163" t="s">
        <v>1</v>
      </c>
      <c r="N126" s="164" t="s">
        <v>38</v>
      </c>
      <c r="O126" s="73"/>
      <c r="P126" s="165">
        <f>O126*H126</f>
        <v>0</v>
      </c>
      <c r="Q126" s="165">
        <v>0</v>
      </c>
      <c r="R126" s="165">
        <f>Q126*H126</f>
        <v>0</v>
      </c>
      <c r="S126" s="165">
        <v>0</v>
      </c>
      <c r="T126" s="166">
        <f>S126*H126</f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167" t="s">
        <v>123</v>
      </c>
      <c r="AT126" s="167" t="s">
        <v>119</v>
      </c>
      <c r="AU126" s="167" t="s">
        <v>73</v>
      </c>
      <c r="AY126" s="15" t="s">
        <v>124</v>
      </c>
      <c r="BE126" s="168">
        <f>IF(N126="základní",J126,0)</f>
        <v>0</v>
      </c>
      <c r="BF126" s="168">
        <f>IF(N126="snížená",J126,0)</f>
        <v>0</v>
      </c>
      <c r="BG126" s="168">
        <f>IF(N126="zákl. přenesená",J126,0)</f>
        <v>0</v>
      </c>
      <c r="BH126" s="168">
        <f>IF(N126="sníž. přenesená",J126,0)</f>
        <v>0</v>
      </c>
      <c r="BI126" s="168">
        <f>IF(N126="nulová",J126,0)</f>
        <v>0</v>
      </c>
      <c r="BJ126" s="15" t="s">
        <v>81</v>
      </c>
      <c r="BK126" s="168">
        <f>ROUND(I126*H126,2)</f>
        <v>0</v>
      </c>
      <c r="BL126" s="15" t="s">
        <v>125</v>
      </c>
      <c r="BM126" s="167" t="s">
        <v>332</v>
      </c>
    </row>
    <row r="127" s="2" customFormat="1" ht="55.5" customHeight="1">
      <c r="A127" s="34"/>
      <c r="B127" s="154"/>
      <c r="C127" s="155" t="s">
        <v>174</v>
      </c>
      <c r="D127" s="155" t="s">
        <v>119</v>
      </c>
      <c r="E127" s="156" t="s">
        <v>333</v>
      </c>
      <c r="F127" s="157" t="s">
        <v>334</v>
      </c>
      <c r="G127" s="158" t="s">
        <v>122</v>
      </c>
      <c r="H127" s="159">
        <v>10</v>
      </c>
      <c r="I127" s="160"/>
      <c r="J127" s="161">
        <f>ROUND(I127*H127,2)</f>
        <v>0</v>
      </c>
      <c r="K127" s="157" t="s">
        <v>1</v>
      </c>
      <c r="L127" s="162"/>
      <c r="M127" s="163" t="s">
        <v>1</v>
      </c>
      <c r="N127" s="164" t="s">
        <v>38</v>
      </c>
      <c r="O127" s="73"/>
      <c r="P127" s="165">
        <f>O127*H127</f>
        <v>0</v>
      </c>
      <c r="Q127" s="165">
        <v>0</v>
      </c>
      <c r="R127" s="165">
        <f>Q127*H127</f>
        <v>0</v>
      </c>
      <c r="S127" s="165">
        <v>0</v>
      </c>
      <c r="T127" s="166">
        <f>S127*H127</f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167" t="s">
        <v>123</v>
      </c>
      <c r="AT127" s="167" t="s">
        <v>119</v>
      </c>
      <c r="AU127" s="167" t="s">
        <v>73</v>
      </c>
      <c r="AY127" s="15" t="s">
        <v>124</v>
      </c>
      <c r="BE127" s="168">
        <f>IF(N127="základní",J127,0)</f>
        <v>0</v>
      </c>
      <c r="BF127" s="168">
        <f>IF(N127="snížená",J127,0)</f>
        <v>0</v>
      </c>
      <c r="BG127" s="168">
        <f>IF(N127="zákl. přenesená",J127,0)</f>
        <v>0</v>
      </c>
      <c r="BH127" s="168">
        <f>IF(N127="sníž. přenesená",J127,0)</f>
        <v>0</v>
      </c>
      <c r="BI127" s="168">
        <f>IF(N127="nulová",J127,0)</f>
        <v>0</v>
      </c>
      <c r="BJ127" s="15" t="s">
        <v>81</v>
      </c>
      <c r="BK127" s="168">
        <f>ROUND(I127*H127,2)</f>
        <v>0</v>
      </c>
      <c r="BL127" s="15" t="s">
        <v>125</v>
      </c>
      <c r="BM127" s="167" t="s">
        <v>335</v>
      </c>
    </row>
    <row r="128" s="2" customFormat="1" ht="24.15" customHeight="1">
      <c r="A128" s="34"/>
      <c r="B128" s="154"/>
      <c r="C128" s="155" t="s">
        <v>178</v>
      </c>
      <c r="D128" s="155" t="s">
        <v>119</v>
      </c>
      <c r="E128" s="156" t="s">
        <v>336</v>
      </c>
      <c r="F128" s="157" t="s">
        <v>337</v>
      </c>
      <c r="G128" s="158" t="s">
        <v>122</v>
      </c>
      <c r="H128" s="159">
        <v>11</v>
      </c>
      <c r="I128" s="160"/>
      <c r="J128" s="161">
        <f>ROUND(I128*H128,2)</f>
        <v>0</v>
      </c>
      <c r="K128" s="157" t="s">
        <v>134</v>
      </c>
      <c r="L128" s="162"/>
      <c r="M128" s="163" t="s">
        <v>1</v>
      </c>
      <c r="N128" s="164" t="s">
        <v>38</v>
      </c>
      <c r="O128" s="73"/>
      <c r="P128" s="165">
        <f>O128*H128</f>
        <v>0</v>
      </c>
      <c r="Q128" s="165">
        <v>4.0000000000000003E-05</v>
      </c>
      <c r="R128" s="165">
        <f>Q128*H128</f>
        <v>0.00044000000000000002</v>
      </c>
      <c r="S128" s="165">
        <v>0</v>
      </c>
      <c r="T128" s="166">
        <f>S128*H128</f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167" t="s">
        <v>123</v>
      </c>
      <c r="AT128" s="167" t="s">
        <v>119</v>
      </c>
      <c r="AU128" s="167" t="s">
        <v>73</v>
      </c>
      <c r="AY128" s="15" t="s">
        <v>124</v>
      </c>
      <c r="BE128" s="168">
        <f>IF(N128="základní",J128,0)</f>
        <v>0</v>
      </c>
      <c r="BF128" s="168">
        <f>IF(N128="snížená",J128,0)</f>
        <v>0</v>
      </c>
      <c r="BG128" s="168">
        <f>IF(N128="zákl. přenesená",J128,0)</f>
        <v>0</v>
      </c>
      <c r="BH128" s="168">
        <f>IF(N128="sníž. přenesená",J128,0)</f>
        <v>0</v>
      </c>
      <c r="BI128" s="168">
        <f>IF(N128="nulová",J128,0)</f>
        <v>0</v>
      </c>
      <c r="BJ128" s="15" t="s">
        <v>81</v>
      </c>
      <c r="BK128" s="168">
        <f>ROUND(I128*H128,2)</f>
        <v>0</v>
      </c>
      <c r="BL128" s="15" t="s">
        <v>125</v>
      </c>
      <c r="BM128" s="167" t="s">
        <v>338</v>
      </c>
    </row>
    <row r="129" s="2" customFormat="1" ht="24.15" customHeight="1">
      <c r="A129" s="34"/>
      <c r="B129" s="154"/>
      <c r="C129" s="155" t="s">
        <v>186</v>
      </c>
      <c r="D129" s="155" t="s">
        <v>119</v>
      </c>
      <c r="E129" s="156" t="s">
        <v>339</v>
      </c>
      <c r="F129" s="157" t="s">
        <v>340</v>
      </c>
      <c r="G129" s="158" t="s">
        <v>122</v>
      </c>
      <c r="H129" s="159">
        <v>12</v>
      </c>
      <c r="I129" s="160"/>
      <c r="J129" s="161">
        <f>ROUND(I129*H129,2)</f>
        <v>0</v>
      </c>
      <c r="K129" s="157" t="s">
        <v>134</v>
      </c>
      <c r="L129" s="162"/>
      <c r="M129" s="163" t="s">
        <v>1</v>
      </c>
      <c r="N129" s="164" t="s">
        <v>38</v>
      </c>
      <c r="O129" s="73"/>
      <c r="P129" s="165">
        <f>O129*H129</f>
        <v>0</v>
      </c>
      <c r="Q129" s="165">
        <v>4.0000000000000003E-05</v>
      </c>
      <c r="R129" s="165">
        <f>Q129*H129</f>
        <v>0.00048000000000000007</v>
      </c>
      <c r="S129" s="165">
        <v>0</v>
      </c>
      <c r="T129" s="166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167" t="s">
        <v>123</v>
      </c>
      <c r="AT129" s="167" t="s">
        <v>119</v>
      </c>
      <c r="AU129" s="167" t="s">
        <v>73</v>
      </c>
      <c r="AY129" s="15" t="s">
        <v>124</v>
      </c>
      <c r="BE129" s="168">
        <f>IF(N129="základní",J129,0)</f>
        <v>0</v>
      </c>
      <c r="BF129" s="168">
        <f>IF(N129="snížená",J129,0)</f>
        <v>0</v>
      </c>
      <c r="BG129" s="168">
        <f>IF(N129="zákl. přenesená",J129,0)</f>
        <v>0</v>
      </c>
      <c r="BH129" s="168">
        <f>IF(N129="sníž. přenesená",J129,0)</f>
        <v>0</v>
      </c>
      <c r="BI129" s="168">
        <f>IF(N129="nulová",J129,0)</f>
        <v>0</v>
      </c>
      <c r="BJ129" s="15" t="s">
        <v>81</v>
      </c>
      <c r="BK129" s="168">
        <f>ROUND(I129*H129,2)</f>
        <v>0</v>
      </c>
      <c r="BL129" s="15" t="s">
        <v>125</v>
      </c>
      <c r="BM129" s="167" t="s">
        <v>341</v>
      </c>
    </row>
    <row r="130" s="2" customFormat="1" ht="24.15" customHeight="1">
      <c r="A130" s="34"/>
      <c r="B130" s="154"/>
      <c r="C130" s="155" t="s">
        <v>194</v>
      </c>
      <c r="D130" s="155" t="s">
        <v>119</v>
      </c>
      <c r="E130" s="156" t="s">
        <v>342</v>
      </c>
      <c r="F130" s="157" t="s">
        <v>343</v>
      </c>
      <c r="G130" s="158" t="s">
        <v>122</v>
      </c>
      <c r="H130" s="159">
        <v>1</v>
      </c>
      <c r="I130" s="160"/>
      <c r="J130" s="161">
        <f>ROUND(I130*H130,2)</f>
        <v>0</v>
      </c>
      <c r="K130" s="157" t="s">
        <v>134</v>
      </c>
      <c r="L130" s="162"/>
      <c r="M130" s="163" t="s">
        <v>1</v>
      </c>
      <c r="N130" s="164" t="s">
        <v>38</v>
      </c>
      <c r="O130" s="73"/>
      <c r="P130" s="165">
        <f>O130*H130</f>
        <v>0</v>
      </c>
      <c r="Q130" s="165">
        <v>6.0000000000000002E-05</v>
      </c>
      <c r="R130" s="165">
        <f>Q130*H130</f>
        <v>6.0000000000000002E-05</v>
      </c>
      <c r="S130" s="165">
        <v>0</v>
      </c>
      <c r="T130" s="166">
        <f>S130*H130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167" t="s">
        <v>123</v>
      </c>
      <c r="AT130" s="167" t="s">
        <v>119</v>
      </c>
      <c r="AU130" s="167" t="s">
        <v>73</v>
      </c>
      <c r="AY130" s="15" t="s">
        <v>124</v>
      </c>
      <c r="BE130" s="168">
        <f>IF(N130="základní",J130,0)</f>
        <v>0</v>
      </c>
      <c r="BF130" s="168">
        <f>IF(N130="snížená",J130,0)</f>
        <v>0</v>
      </c>
      <c r="BG130" s="168">
        <f>IF(N130="zákl. přenesená",J130,0)</f>
        <v>0</v>
      </c>
      <c r="BH130" s="168">
        <f>IF(N130="sníž. přenesená",J130,0)</f>
        <v>0</v>
      </c>
      <c r="BI130" s="168">
        <f>IF(N130="nulová",J130,0)</f>
        <v>0</v>
      </c>
      <c r="BJ130" s="15" t="s">
        <v>81</v>
      </c>
      <c r="BK130" s="168">
        <f>ROUND(I130*H130,2)</f>
        <v>0</v>
      </c>
      <c r="BL130" s="15" t="s">
        <v>125</v>
      </c>
      <c r="BM130" s="167" t="s">
        <v>344</v>
      </c>
    </row>
    <row r="131" s="2" customFormat="1" ht="24.15" customHeight="1">
      <c r="A131" s="34"/>
      <c r="B131" s="154"/>
      <c r="C131" s="155" t="s">
        <v>198</v>
      </c>
      <c r="D131" s="155" t="s">
        <v>119</v>
      </c>
      <c r="E131" s="156" t="s">
        <v>345</v>
      </c>
      <c r="F131" s="157" t="s">
        <v>346</v>
      </c>
      <c r="G131" s="158" t="s">
        <v>122</v>
      </c>
      <c r="H131" s="159">
        <v>4</v>
      </c>
      <c r="I131" s="160"/>
      <c r="J131" s="161">
        <f>ROUND(I131*H131,2)</f>
        <v>0</v>
      </c>
      <c r="K131" s="157" t="s">
        <v>134</v>
      </c>
      <c r="L131" s="162"/>
      <c r="M131" s="163" t="s">
        <v>1</v>
      </c>
      <c r="N131" s="164" t="s">
        <v>38</v>
      </c>
      <c r="O131" s="73"/>
      <c r="P131" s="165">
        <f>O131*H131</f>
        <v>0</v>
      </c>
      <c r="Q131" s="165">
        <v>0.00011</v>
      </c>
      <c r="R131" s="165">
        <f>Q131*H131</f>
        <v>0.00044000000000000002</v>
      </c>
      <c r="S131" s="165">
        <v>0</v>
      </c>
      <c r="T131" s="166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167" t="s">
        <v>123</v>
      </c>
      <c r="AT131" s="167" t="s">
        <v>119</v>
      </c>
      <c r="AU131" s="167" t="s">
        <v>73</v>
      </c>
      <c r="AY131" s="15" t="s">
        <v>124</v>
      </c>
      <c r="BE131" s="168">
        <f>IF(N131="základní",J131,0)</f>
        <v>0</v>
      </c>
      <c r="BF131" s="168">
        <f>IF(N131="snížená",J131,0)</f>
        <v>0</v>
      </c>
      <c r="BG131" s="168">
        <f>IF(N131="zákl. přenesená",J131,0)</f>
        <v>0</v>
      </c>
      <c r="BH131" s="168">
        <f>IF(N131="sníž. přenesená",J131,0)</f>
        <v>0</v>
      </c>
      <c r="BI131" s="168">
        <f>IF(N131="nulová",J131,0)</f>
        <v>0</v>
      </c>
      <c r="BJ131" s="15" t="s">
        <v>81</v>
      </c>
      <c r="BK131" s="168">
        <f>ROUND(I131*H131,2)</f>
        <v>0</v>
      </c>
      <c r="BL131" s="15" t="s">
        <v>125</v>
      </c>
      <c r="BM131" s="167" t="s">
        <v>347</v>
      </c>
    </row>
    <row r="132" s="2" customFormat="1" ht="24.15" customHeight="1">
      <c r="A132" s="34"/>
      <c r="B132" s="154"/>
      <c r="C132" s="155" t="s">
        <v>202</v>
      </c>
      <c r="D132" s="155" t="s">
        <v>119</v>
      </c>
      <c r="E132" s="156" t="s">
        <v>348</v>
      </c>
      <c r="F132" s="157" t="s">
        <v>349</v>
      </c>
      <c r="G132" s="158" t="s">
        <v>122</v>
      </c>
      <c r="H132" s="159">
        <v>1</v>
      </c>
      <c r="I132" s="160"/>
      <c r="J132" s="161">
        <f>ROUND(I132*H132,2)</f>
        <v>0</v>
      </c>
      <c r="K132" s="157" t="s">
        <v>134</v>
      </c>
      <c r="L132" s="162"/>
      <c r="M132" s="163" t="s">
        <v>1</v>
      </c>
      <c r="N132" s="164" t="s">
        <v>38</v>
      </c>
      <c r="O132" s="73"/>
      <c r="P132" s="165">
        <f>O132*H132</f>
        <v>0</v>
      </c>
      <c r="Q132" s="165">
        <v>6.9999999999999994E-05</v>
      </c>
      <c r="R132" s="165">
        <f>Q132*H132</f>
        <v>6.9999999999999994E-05</v>
      </c>
      <c r="S132" s="165">
        <v>0</v>
      </c>
      <c r="T132" s="166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167" t="s">
        <v>123</v>
      </c>
      <c r="AT132" s="167" t="s">
        <v>119</v>
      </c>
      <c r="AU132" s="167" t="s">
        <v>73</v>
      </c>
      <c r="AY132" s="15" t="s">
        <v>124</v>
      </c>
      <c r="BE132" s="168">
        <f>IF(N132="základní",J132,0)</f>
        <v>0</v>
      </c>
      <c r="BF132" s="168">
        <f>IF(N132="snížená",J132,0)</f>
        <v>0</v>
      </c>
      <c r="BG132" s="168">
        <f>IF(N132="zákl. přenesená",J132,0)</f>
        <v>0</v>
      </c>
      <c r="BH132" s="168">
        <f>IF(N132="sníž. přenesená",J132,0)</f>
        <v>0</v>
      </c>
      <c r="BI132" s="168">
        <f>IF(N132="nulová",J132,0)</f>
        <v>0</v>
      </c>
      <c r="BJ132" s="15" t="s">
        <v>81</v>
      </c>
      <c r="BK132" s="168">
        <f>ROUND(I132*H132,2)</f>
        <v>0</v>
      </c>
      <c r="BL132" s="15" t="s">
        <v>125</v>
      </c>
      <c r="BM132" s="167" t="s">
        <v>350</v>
      </c>
    </row>
    <row r="133" s="2" customFormat="1" ht="24.15" customHeight="1">
      <c r="A133" s="34"/>
      <c r="B133" s="154"/>
      <c r="C133" s="155" t="s">
        <v>8</v>
      </c>
      <c r="D133" s="155" t="s">
        <v>119</v>
      </c>
      <c r="E133" s="156" t="s">
        <v>351</v>
      </c>
      <c r="F133" s="157" t="s">
        <v>352</v>
      </c>
      <c r="G133" s="158" t="s">
        <v>122</v>
      </c>
      <c r="H133" s="159">
        <v>7</v>
      </c>
      <c r="I133" s="160"/>
      <c r="J133" s="161">
        <f>ROUND(I133*H133,2)</f>
        <v>0</v>
      </c>
      <c r="K133" s="157" t="s">
        <v>1</v>
      </c>
      <c r="L133" s="162"/>
      <c r="M133" s="163" t="s">
        <v>1</v>
      </c>
      <c r="N133" s="164" t="s">
        <v>38</v>
      </c>
      <c r="O133" s="73"/>
      <c r="P133" s="165">
        <f>O133*H133</f>
        <v>0</v>
      </c>
      <c r="Q133" s="165">
        <v>0</v>
      </c>
      <c r="R133" s="165">
        <f>Q133*H133</f>
        <v>0</v>
      </c>
      <c r="S133" s="165">
        <v>0</v>
      </c>
      <c r="T133" s="166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167" t="s">
        <v>123</v>
      </c>
      <c r="AT133" s="167" t="s">
        <v>119</v>
      </c>
      <c r="AU133" s="167" t="s">
        <v>73</v>
      </c>
      <c r="AY133" s="15" t="s">
        <v>124</v>
      </c>
      <c r="BE133" s="168">
        <f>IF(N133="základní",J133,0)</f>
        <v>0</v>
      </c>
      <c r="BF133" s="168">
        <f>IF(N133="snížená",J133,0)</f>
        <v>0</v>
      </c>
      <c r="BG133" s="168">
        <f>IF(N133="zákl. přenesená",J133,0)</f>
        <v>0</v>
      </c>
      <c r="BH133" s="168">
        <f>IF(N133="sníž. přenesená",J133,0)</f>
        <v>0</v>
      </c>
      <c r="BI133" s="168">
        <f>IF(N133="nulová",J133,0)</f>
        <v>0</v>
      </c>
      <c r="BJ133" s="15" t="s">
        <v>81</v>
      </c>
      <c r="BK133" s="168">
        <f>ROUND(I133*H133,2)</f>
        <v>0</v>
      </c>
      <c r="BL133" s="15" t="s">
        <v>125</v>
      </c>
      <c r="BM133" s="167" t="s">
        <v>353</v>
      </c>
    </row>
    <row r="134" s="2" customFormat="1" ht="24.15" customHeight="1">
      <c r="A134" s="34"/>
      <c r="B134" s="154"/>
      <c r="C134" s="155" t="s">
        <v>213</v>
      </c>
      <c r="D134" s="155" t="s">
        <v>119</v>
      </c>
      <c r="E134" s="156" t="s">
        <v>187</v>
      </c>
      <c r="F134" s="157" t="s">
        <v>188</v>
      </c>
      <c r="G134" s="158" t="s">
        <v>122</v>
      </c>
      <c r="H134" s="159">
        <v>22</v>
      </c>
      <c r="I134" s="160"/>
      <c r="J134" s="161">
        <f>ROUND(I134*H134,2)</f>
        <v>0</v>
      </c>
      <c r="K134" s="157" t="s">
        <v>134</v>
      </c>
      <c r="L134" s="162"/>
      <c r="M134" s="163" t="s">
        <v>1</v>
      </c>
      <c r="N134" s="164" t="s">
        <v>38</v>
      </c>
      <c r="O134" s="73"/>
      <c r="P134" s="165">
        <f>O134*H134</f>
        <v>0</v>
      </c>
      <c r="Q134" s="165">
        <v>3.0000000000000001E-05</v>
      </c>
      <c r="R134" s="165">
        <f>Q134*H134</f>
        <v>0.00066</v>
      </c>
      <c r="S134" s="165">
        <v>0</v>
      </c>
      <c r="T134" s="166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167" t="s">
        <v>123</v>
      </c>
      <c r="AT134" s="167" t="s">
        <v>119</v>
      </c>
      <c r="AU134" s="167" t="s">
        <v>73</v>
      </c>
      <c r="AY134" s="15" t="s">
        <v>124</v>
      </c>
      <c r="BE134" s="168">
        <f>IF(N134="základní",J134,0)</f>
        <v>0</v>
      </c>
      <c r="BF134" s="168">
        <f>IF(N134="snížená",J134,0)</f>
        <v>0</v>
      </c>
      <c r="BG134" s="168">
        <f>IF(N134="zákl. přenesená",J134,0)</f>
        <v>0</v>
      </c>
      <c r="BH134" s="168">
        <f>IF(N134="sníž. přenesená",J134,0)</f>
        <v>0</v>
      </c>
      <c r="BI134" s="168">
        <f>IF(N134="nulová",J134,0)</f>
        <v>0</v>
      </c>
      <c r="BJ134" s="15" t="s">
        <v>81</v>
      </c>
      <c r="BK134" s="168">
        <f>ROUND(I134*H134,2)</f>
        <v>0</v>
      </c>
      <c r="BL134" s="15" t="s">
        <v>125</v>
      </c>
      <c r="BM134" s="167" t="s">
        <v>354</v>
      </c>
    </row>
    <row r="135" s="2" customFormat="1" ht="24.15" customHeight="1">
      <c r="A135" s="34"/>
      <c r="B135" s="154"/>
      <c r="C135" s="155" t="s">
        <v>355</v>
      </c>
      <c r="D135" s="155" t="s">
        <v>119</v>
      </c>
      <c r="E135" s="156" t="s">
        <v>356</v>
      </c>
      <c r="F135" s="157" t="s">
        <v>357</v>
      </c>
      <c r="G135" s="158" t="s">
        <v>122</v>
      </c>
      <c r="H135" s="159">
        <v>7</v>
      </c>
      <c r="I135" s="160"/>
      <c r="J135" s="161">
        <f>ROUND(I135*H135,2)</f>
        <v>0</v>
      </c>
      <c r="K135" s="157" t="s">
        <v>134</v>
      </c>
      <c r="L135" s="162"/>
      <c r="M135" s="163" t="s">
        <v>1</v>
      </c>
      <c r="N135" s="164" t="s">
        <v>38</v>
      </c>
      <c r="O135" s="73"/>
      <c r="P135" s="165">
        <f>O135*H135</f>
        <v>0</v>
      </c>
      <c r="Q135" s="165">
        <v>5.0000000000000002E-05</v>
      </c>
      <c r="R135" s="165">
        <f>Q135*H135</f>
        <v>0.00035</v>
      </c>
      <c r="S135" s="165">
        <v>0</v>
      </c>
      <c r="T135" s="166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167" t="s">
        <v>123</v>
      </c>
      <c r="AT135" s="167" t="s">
        <v>119</v>
      </c>
      <c r="AU135" s="167" t="s">
        <v>73</v>
      </c>
      <c r="AY135" s="15" t="s">
        <v>124</v>
      </c>
      <c r="BE135" s="168">
        <f>IF(N135="základní",J135,0)</f>
        <v>0</v>
      </c>
      <c r="BF135" s="168">
        <f>IF(N135="snížená",J135,0)</f>
        <v>0</v>
      </c>
      <c r="BG135" s="168">
        <f>IF(N135="zákl. přenesená",J135,0)</f>
        <v>0</v>
      </c>
      <c r="BH135" s="168">
        <f>IF(N135="sníž. přenesená",J135,0)</f>
        <v>0</v>
      </c>
      <c r="BI135" s="168">
        <f>IF(N135="nulová",J135,0)</f>
        <v>0</v>
      </c>
      <c r="BJ135" s="15" t="s">
        <v>81</v>
      </c>
      <c r="BK135" s="168">
        <f>ROUND(I135*H135,2)</f>
        <v>0</v>
      </c>
      <c r="BL135" s="15" t="s">
        <v>125</v>
      </c>
      <c r="BM135" s="167" t="s">
        <v>358</v>
      </c>
    </row>
    <row r="136" s="2" customFormat="1" ht="24.15" customHeight="1">
      <c r="A136" s="34"/>
      <c r="B136" s="154"/>
      <c r="C136" s="155" t="s">
        <v>220</v>
      </c>
      <c r="D136" s="155" t="s">
        <v>119</v>
      </c>
      <c r="E136" s="156" t="s">
        <v>359</v>
      </c>
      <c r="F136" s="157" t="s">
        <v>360</v>
      </c>
      <c r="G136" s="158" t="s">
        <v>133</v>
      </c>
      <c r="H136" s="159">
        <v>398</v>
      </c>
      <c r="I136" s="160"/>
      <c r="J136" s="161">
        <f>ROUND(I136*H136,2)</f>
        <v>0</v>
      </c>
      <c r="K136" s="157" t="s">
        <v>134</v>
      </c>
      <c r="L136" s="162"/>
      <c r="M136" s="163" t="s">
        <v>1</v>
      </c>
      <c r="N136" s="164" t="s">
        <v>38</v>
      </c>
      <c r="O136" s="73"/>
      <c r="P136" s="165">
        <f>O136*H136</f>
        <v>0</v>
      </c>
      <c r="Q136" s="165">
        <v>0.00012</v>
      </c>
      <c r="R136" s="165">
        <f>Q136*H136</f>
        <v>0.047760000000000004</v>
      </c>
      <c r="S136" s="165">
        <v>0</v>
      </c>
      <c r="T136" s="166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167" t="s">
        <v>123</v>
      </c>
      <c r="AT136" s="167" t="s">
        <v>119</v>
      </c>
      <c r="AU136" s="167" t="s">
        <v>73</v>
      </c>
      <c r="AY136" s="15" t="s">
        <v>124</v>
      </c>
      <c r="BE136" s="168">
        <f>IF(N136="základní",J136,0)</f>
        <v>0</v>
      </c>
      <c r="BF136" s="168">
        <f>IF(N136="snížená",J136,0)</f>
        <v>0</v>
      </c>
      <c r="BG136" s="168">
        <f>IF(N136="zákl. přenesená",J136,0)</f>
        <v>0</v>
      </c>
      <c r="BH136" s="168">
        <f>IF(N136="sníž. přenesená",J136,0)</f>
        <v>0</v>
      </c>
      <c r="BI136" s="168">
        <f>IF(N136="nulová",J136,0)</f>
        <v>0</v>
      </c>
      <c r="BJ136" s="15" t="s">
        <v>81</v>
      </c>
      <c r="BK136" s="168">
        <f>ROUND(I136*H136,2)</f>
        <v>0</v>
      </c>
      <c r="BL136" s="15" t="s">
        <v>125</v>
      </c>
      <c r="BM136" s="167" t="s">
        <v>361</v>
      </c>
    </row>
    <row r="137" s="2" customFormat="1">
      <c r="A137" s="34"/>
      <c r="B137" s="35"/>
      <c r="C137" s="34"/>
      <c r="D137" s="169" t="s">
        <v>136</v>
      </c>
      <c r="E137" s="34"/>
      <c r="F137" s="170" t="s">
        <v>362</v>
      </c>
      <c r="G137" s="34"/>
      <c r="H137" s="34"/>
      <c r="I137" s="171"/>
      <c r="J137" s="34"/>
      <c r="K137" s="34"/>
      <c r="L137" s="35"/>
      <c r="M137" s="172"/>
      <c r="N137" s="173"/>
      <c r="O137" s="73"/>
      <c r="P137" s="73"/>
      <c r="Q137" s="73"/>
      <c r="R137" s="73"/>
      <c r="S137" s="73"/>
      <c r="T137" s="74"/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T137" s="15" t="s">
        <v>136</v>
      </c>
      <c r="AU137" s="15" t="s">
        <v>73</v>
      </c>
    </row>
    <row r="138" s="2" customFormat="1" ht="24.15" customHeight="1">
      <c r="A138" s="34"/>
      <c r="B138" s="154"/>
      <c r="C138" s="155" t="s">
        <v>224</v>
      </c>
      <c r="D138" s="155" t="s">
        <v>119</v>
      </c>
      <c r="E138" s="156" t="s">
        <v>363</v>
      </c>
      <c r="F138" s="157" t="s">
        <v>364</v>
      </c>
      <c r="G138" s="158" t="s">
        <v>133</v>
      </c>
      <c r="H138" s="159">
        <v>53</v>
      </c>
      <c r="I138" s="160"/>
      <c r="J138" s="161">
        <f>ROUND(I138*H138,2)</f>
        <v>0</v>
      </c>
      <c r="K138" s="157" t="s">
        <v>134</v>
      </c>
      <c r="L138" s="162"/>
      <c r="M138" s="163" t="s">
        <v>1</v>
      </c>
      <c r="N138" s="164" t="s">
        <v>38</v>
      </c>
      <c r="O138" s="73"/>
      <c r="P138" s="165">
        <f>O138*H138</f>
        <v>0</v>
      </c>
      <c r="Q138" s="165">
        <v>0.00016000000000000001</v>
      </c>
      <c r="R138" s="165">
        <f>Q138*H138</f>
        <v>0.0084800000000000014</v>
      </c>
      <c r="S138" s="165">
        <v>0</v>
      </c>
      <c r="T138" s="166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167" t="s">
        <v>123</v>
      </c>
      <c r="AT138" s="167" t="s">
        <v>119</v>
      </c>
      <c r="AU138" s="167" t="s">
        <v>73</v>
      </c>
      <c r="AY138" s="15" t="s">
        <v>124</v>
      </c>
      <c r="BE138" s="168">
        <f>IF(N138="základní",J138,0)</f>
        <v>0</v>
      </c>
      <c r="BF138" s="168">
        <f>IF(N138="snížená",J138,0)</f>
        <v>0</v>
      </c>
      <c r="BG138" s="168">
        <f>IF(N138="zákl. přenesená",J138,0)</f>
        <v>0</v>
      </c>
      <c r="BH138" s="168">
        <f>IF(N138="sníž. přenesená",J138,0)</f>
        <v>0</v>
      </c>
      <c r="BI138" s="168">
        <f>IF(N138="nulová",J138,0)</f>
        <v>0</v>
      </c>
      <c r="BJ138" s="15" t="s">
        <v>81</v>
      </c>
      <c r="BK138" s="168">
        <f>ROUND(I138*H138,2)</f>
        <v>0</v>
      </c>
      <c r="BL138" s="15" t="s">
        <v>125</v>
      </c>
      <c r="BM138" s="167" t="s">
        <v>365</v>
      </c>
    </row>
    <row r="139" s="2" customFormat="1">
      <c r="A139" s="34"/>
      <c r="B139" s="35"/>
      <c r="C139" s="34"/>
      <c r="D139" s="169" t="s">
        <v>136</v>
      </c>
      <c r="E139" s="34"/>
      <c r="F139" s="170" t="s">
        <v>366</v>
      </c>
      <c r="G139" s="34"/>
      <c r="H139" s="34"/>
      <c r="I139" s="171"/>
      <c r="J139" s="34"/>
      <c r="K139" s="34"/>
      <c r="L139" s="35"/>
      <c r="M139" s="172"/>
      <c r="N139" s="173"/>
      <c r="O139" s="73"/>
      <c r="P139" s="73"/>
      <c r="Q139" s="73"/>
      <c r="R139" s="73"/>
      <c r="S139" s="73"/>
      <c r="T139" s="74"/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T139" s="15" t="s">
        <v>136</v>
      </c>
      <c r="AU139" s="15" t="s">
        <v>73</v>
      </c>
    </row>
    <row r="140" s="2" customFormat="1" ht="24.15" customHeight="1">
      <c r="A140" s="34"/>
      <c r="B140" s="154"/>
      <c r="C140" s="155" t="s">
        <v>236</v>
      </c>
      <c r="D140" s="155" t="s">
        <v>119</v>
      </c>
      <c r="E140" s="156" t="s">
        <v>367</v>
      </c>
      <c r="F140" s="157" t="s">
        <v>368</v>
      </c>
      <c r="G140" s="158" t="s">
        <v>122</v>
      </c>
      <c r="H140" s="159">
        <v>100</v>
      </c>
      <c r="I140" s="160"/>
      <c r="J140" s="161">
        <f>ROUND(I140*H140,2)</f>
        <v>0</v>
      </c>
      <c r="K140" s="157" t="s">
        <v>134</v>
      </c>
      <c r="L140" s="162"/>
      <c r="M140" s="163" t="s">
        <v>1</v>
      </c>
      <c r="N140" s="164" t="s">
        <v>38</v>
      </c>
      <c r="O140" s="73"/>
      <c r="P140" s="165">
        <f>O140*H140</f>
        <v>0</v>
      </c>
      <c r="Q140" s="165">
        <v>0</v>
      </c>
      <c r="R140" s="165">
        <f>Q140*H140</f>
        <v>0</v>
      </c>
      <c r="S140" s="165">
        <v>0</v>
      </c>
      <c r="T140" s="166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167" t="s">
        <v>123</v>
      </c>
      <c r="AT140" s="167" t="s">
        <v>119</v>
      </c>
      <c r="AU140" s="167" t="s">
        <v>73</v>
      </c>
      <c r="AY140" s="15" t="s">
        <v>124</v>
      </c>
      <c r="BE140" s="168">
        <f>IF(N140="základní",J140,0)</f>
        <v>0</v>
      </c>
      <c r="BF140" s="168">
        <f>IF(N140="snížená",J140,0)</f>
        <v>0</v>
      </c>
      <c r="BG140" s="168">
        <f>IF(N140="zákl. přenesená",J140,0)</f>
        <v>0</v>
      </c>
      <c r="BH140" s="168">
        <f>IF(N140="sníž. přenesená",J140,0)</f>
        <v>0</v>
      </c>
      <c r="BI140" s="168">
        <f>IF(N140="nulová",J140,0)</f>
        <v>0</v>
      </c>
      <c r="BJ140" s="15" t="s">
        <v>81</v>
      </c>
      <c r="BK140" s="168">
        <f>ROUND(I140*H140,2)</f>
        <v>0</v>
      </c>
      <c r="BL140" s="15" t="s">
        <v>125</v>
      </c>
      <c r="BM140" s="167" t="s">
        <v>369</v>
      </c>
    </row>
    <row r="141" s="12" customFormat="1" ht="25.92" customHeight="1">
      <c r="A141" s="12"/>
      <c r="B141" s="174"/>
      <c r="C141" s="12"/>
      <c r="D141" s="175" t="s">
        <v>72</v>
      </c>
      <c r="E141" s="176" t="s">
        <v>228</v>
      </c>
      <c r="F141" s="176" t="s">
        <v>229</v>
      </c>
      <c r="G141" s="12"/>
      <c r="H141" s="12"/>
      <c r="I141" s="177"/>
      <c r="J141" s="178">
        <f>BK141</f>
        <v>0</v>
      </c>
      <c r="K141" s="12"/>
      <c r="L141" s="174"/>
      <c r="M141" s="179"/>
      <c r="N141" s="180"/>
      <c r="O141" s="180"/>
      <c r="P141" s="181">
        <f>P142</f>
        <v>0</v>
      </c>
      <c r="Q141" s="180"/>
      <c r="R141" s="181">
        <f>R142</f>
        <v>0</v>
      </c>
      <c r="S141" s="180"/>
      <c r="T141" s="182">
        <f>T142</f>
        <v>0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175" t="s">
        <v>83</v>
      </c>
      <c r="AT141" s="183" t="s">
        <v>72</v>
      </c>
      <c r="AU141" s="183" t="s">
        <v>73</v>
      </c>
      <c r="AY141" s="175" t="s">
        <v>124</v>
      </c>
      <c r="BK141" s="184">
        <f>BK142</f>
        <v>0</v>
      </c>
    </row>
    <row r="142" s="12" customFormat="1" ht="22.8" customHeight="1">
      <c r="A142" s="12"/>
      <c r="B142" s="174"/>
      <c r="C142" s="12"/>
      <c r="D142" s="175" t="s">
        <v>72</v>
      </c>
      <c r="E142" s="185" t="s">
        <v>230</v>
      </c>
      <c r="F142" s="185" t="s">
        <v>231</v>
      </c>
      <c r="G142" s="12"/>
      <c r="H142" s="12"/>
      <c r="I142" s="177"/>
      <c r="J142" s="186">
        <f>BK142</f>
        <v>0</v>
      </c>
      <c r="K142" s="12"/>
      <c r="L142" s="174"/>
      <c r="M142" s="179"/>
      <c r="N142" s="180"/>
      <c r="O142" s="180"/>
      <c r="P142" s="181">
        <f>SUM(P143:P156)</f>
        <v>0</v>
      </c>
      <c r="Q142" s="180"/>
      <c r="R142" s="181">
        <f>SUM(R143:R156)</f>
        <v>0</v>
      </c>
      <c r="S142" s="180"/>
      <c r="T142" s="182">
        <f>SUM(T143:T156)</f>
        <v>0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175" t="s">
        <v>83</v>
      </c>
      <c r="AT142" s="183" t="s">
        <v>72</v>
      </c>
      <c r="AU142" s="183" t="s">
        <v>81</v>
      </c>
      <c r="AY142" s="175" t="s">
        <v>124</v>
      </c>
      <c r="BK142" s="184">
        <f>SUM(BK143:BK156)</f>
        <v>0</v>
      </c>
    </row>
    <row r="143" s="2" customFormat="1" ht="33" customHeight="1">
      <c r="A143" s="34"/>
      <c r="B143" s="154"/>
      <c r="C143" s="187" t="s">
        <v>147</v>
      </c>
      <c r="D143" s="187" t="s">
        <v>214</v>
      </c>
      <c r="E143" s="188" t="s">
        <v>237</v>
      </c>
      <c r="F143" s="189" t="s">
        <v>238</v>
      </c>
      <c r="G143" s="190" t="s">
        <v>122</v>
      </c>
      <c r="H143" s="191">
        <v>28</v>
      </c>
      <c r="I143" s="192"/>
      <c r="J143" s="193">
        <f>ROUND(I143*H143,2)</f>
        <v>0</v>
      </c>
      <c r="K143" s="189" t="s">
        <v>134</v>
      </c>
      <c r="L143" s="35"/>
      <c r="M143" s="194" t="s">
        <v>1</v>
      </c>
      <c r="N143" s="195" t="s">
        <v>38</v>
      </c>
      <c r="O143" s="73"/>
      <c r="P143" s="165">
        <f>O143*H143</f>
        <v>0</v>
      </c>
      <c r="Q143" s="165">
        <v>0</v>
      </c>
      <c r="R143" s="165">
        <f>Q143*H143</f>
        <v>0</v>
      </c>
      <c r="S143" s="165">
        <v>0</v>
      </c>
      <c r="T143" s="166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167" t="s">
        <v>213</v>
      </c>
      <c r="AT143" s="167" t="s">
        <v>214</v>
      </c>
      <c r="AU143" s="167" t="s">
        <v>83</v>
      </c>
      <c r="AY143" s="15" t="s">
        <v>124</v>
      </c>
      <c r="BE143" s="168">
        <f>IF(N143="základní",J143,0)</f>
        <v>0</v>
      </c>
      <c r="BF143" s="168">
        <f>IF(N143="snížená",J143,0)</f>
        <v>0</v>
      </c>
      <c r="BG143" s="168">
        <f>IF(N143="zákl. přenesená",J143,0)</f>
        <v>0</v>
      </c>
      <c r="BH143" s="168">
        <f>IF(N143="sníž. přenesená",J143,0)</f>
        <v>0</v>
      </c>
      <c r="BI143" s="168">
        <f>IF(N143="nulová",J143,0)</f>
        <v>0</v>
      </c>
      <c r="BJ143" s="15" t="s">
        <v>81</v>
      </c>
      <c r="BK143" s="168">
        <f>ROUND(I143*H143,2)</f>
        <v>0</v>
      </c>
      <c r="BL143" s="15" t="s">
        <v>213</v>
      </c>
      <c r="BM143" s="167" t="s">
        <v>370</v>
      </c>
    </row>
    <row r="144" s="2" customFormat="1" ht="24.15" customHeight="1">
      <c r="A144" s="34"/>
      <c r="B144" s="154"/>
      <c r="C144" s="187" t="s">
        <v>152</v>
      </c>
      <c r="D144" s="187" t="s">
        <v>214</v>
      </c>
      <c r="E144" s="188" t="s">
        <v>257</v>
      </c>
      <c r="F144" s="189" t="s">
        <v>258</v>
      </c>
      <c r="G144" s="190" t="s">
        <v>133</v>
      </c>
      <c r="H144" s="191">
        <v>398</v>
      </c>
      <c r="I144" s="192"/>
      <c r="J144" s="193">
        <f>ROUND(I144*H144,2)</f>
        <v>0</v>
      </c>
      <c r="K144" s="189" t="s">
        <v>134</v>
      </c>
      <c r="L144" s="35"/>
      <c r="M144" s="194" t="s">
        <v>1</v>
      </c>
      <c r="N144" s="195" t="s">
        <v>38</v>
      </c>
      <c r="O144" s="73"/>
      <c r="P144" s="165">
        <f>O144*H144</f>
        <v>0</v>
      </c>
      <c r="Q144" s="165">
        <v>0</v>
      </c>
      <c r="R144" s="165">
        <f>Q144*H144</f>
        <v>0</v>
      </c>
      <c r="S144" s="165">
        <v>0</v>
      </c>
      <c r="T144" s="166">
        <f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167" t="s">
        <v>213</v>
      </c>
      <c r="AT144" s="167" t="s">
        <v>214</v>
      </c>
      <c r="AU144" s="167" t="s">
        <v>83</v>
      </c>
      <c r="AY144" s="15" t="s">
        <v>124</v>
      </c>
      <c r="BE144" s="168">
        <f>IF(N144="základní",J144,0)</f>
        <v>0</v>
      </c>
      <c r="BF144" s="168">
        <f>IF(N144="snížená",J144,0)</f>
        <v>0</v>
      </c>
      <c r="BG144" s="168">
        <f>IF(N144="zákl. přenesená",J144,0)</f>
        <v>0</v>
      </c>
      <c r="BH144" s="168">
        <f>IF(N144="sníž. přenesená",J144,0)</f>
        <v>0</v>
      </c>
      <c r="BI144" s="168">
        <f>IF(N144="nulová",J144,0)</f>
        <v>0</v>
      </c>
      <c r="BJ144" s="15" t="s">
        <v>81</v>
      </c>
      <c r="BK144" s="168">
        <f>ROUND(I144*H144,2)</f>
        <v>0</v>
      </c>
      <c r="BL144" s="15" t="s">
        <v>213</v>
      </c>
      <c r="BM144" s="167" t="s">
        <v>371</v>
      </c>
    </row>
    <row r="145" s="2" customFormat="1" ht="24.15" customHeight="1">
      <c r="A145" s="34"/>
      <c r="B145" s="154"/>
      <c r="C145" s="187" t="s">
        <v>157</v>
      </c>
      <c r="D145" s="187" t="s">
        <v>214</v>
      </c>
      <c r="E145" s="188" t="s">
        <v>265</v>
      </c>
      <c r="F145" s="189" t="s">
        <v>266</v>
      </c>
      <c r="G145" s="190" t="s">
        <v>133</v>
      </c>
      <c r="H145" s="191">
        <v>53</v>
      </c>
      <c r="I145" s="192"/>
      <c r="J145" s="193">
        <f>ROUND(I145*H145,2)</f>
        <v>0</v>
      </c>
      <c r="K145" s="189" t="s">
        <v>134</v>
      </c>
      <c r="L145" s="35"/>
      <c r="M145" s="194" t="s">
        <v>1</v>
      </c>
      <c r="N145" s="195" t="s">
        <v>38</v>
      </c>
      <c r="O145" s="73"/>
      <c r="P145" s="165">
        <f>O145*H145</f>
        <v>0</v>
      </c>
      <c r="Q145" s="165">
        <v>0</v>
      </c>
      <c r="R145" s="165">
        <f>Q145*H145</f>
        <v>0</v>
      </c>
      <c r="S145" s="165">
        <v>0</v>
      </c>
      <c r="T145" s="166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167" t="s">
        <v>213</v>
      </c>
      <c r="AT145" s="167" t="s">
        <v>214</v>
      </c>
      <c r="AU145" s="167" t="s">
        <v>83</v>
      </c>
      <c r="AY145" s="15" t="s">
        <v>124</v>
      </c>
      <c r="BE145" s="168">
        <f>IF(N145="základní",J145,0)</f>
        <v>0</v>
      </c>
      <c r="BF145" s="168">
        <f>IF(N145="snížená",J145,0)</f>
        <v>0</v>
      </c>
      <c r="BG145" s="168">
        <f>IF(N145="zákl. přenesená",J145,0)</f>
        <v>0</v>
      </c>
      <c r="BH145" s="168">
        <f>IF(N145="sníž. přenesená",J145,0)</f>
        <v>0</v>
      </c>
      <c r="BI145" s="168">
        <f>IF(N145="nulová",J145,0)</f>
        <v>0</v>
      </c>
      <c r="BJ145" s="15" t="s">
        <v>81</v>
      </c>
      <c r="BK145" s="168">
        <f>ROUND(I145*H145,2)</f>
        <v>0</v>
      </c>
      <c r="BL145" s="15" t="s">
        <v>213</v>
      </c>
      <c r="BM145" s="167" t="s">
        <v>372</v>
      </c>
    </row>
    <row r="146" s="2" customFormat="1" ht="24.15" customHeight="1">
      <c r="A146" s="34"/>
      <c r="B146" s="154"/>
      <c r="C146" s="187" t="s">
        <v>240</v>
      </c>
      <c r="D146" s="187" t="s">
        <v>214</v>
      </c>
      <c r="E146" s="188" t="s">
        <v>273</v>
      </c>
      <c r="F146" s="189" t="s">
        <v>274</v>
      </c>
      <c r="G146" s="190" t="s">
        <v>122</v>
      </c>
      <c r="H146" s="191">
        <v>451</v>
      </c>
      <c r="I146" s="192"/>
      <c r="J146" s="193">
        <f>ROUND(I146*H146,2)</f>
        <v>0</v>
      </c>
      <c r="K146" s="189" t="s">
        <v>134</v>
      </c>
      <c r="L146" s="35"/>
      <c r="M146" s="194" t="s">
        <v>1</v>
      </c>
      <c r="N146" s="195" t="s">
        <v>38</v>
      </c>
      <c r="O146" s="73"/>
      <c r="P146" s="165">
        <f>O146*H146</f>
        <v>0</v>
      </c>
      <c r="Q146" s="165">
        <v>0</v>
      </c>
      <c r="R146" s="165">
        <f>Q146*H146</f>
        <v>0</v>
      </c>
      <c r="S146" s="165">
        <v>0</v>
      </c>
      <c r="T146" s="166">
        <f>S146*H146</f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167" t="s">
        <v>213</v>
      </c>
      <c r="AT146" s="167" t="s">
        <v>214</v>
      </c>
      <c r="AU146" s="167" t="s">
        <v>83</v>
      </c>
      <c r="AY146" s="15" t="s">
        <v>124</v>
      </c>
      <c r="BE146" s="168">
        <f>IF(N146="základní",J146,0)</f>
        <v>0</v>
      </c>
      <c r="BF146" s="168">
        <f>IF(N146="snížená",J146,0)</f>
        <v>0</v>
      </c>
      <c r="BG146" s="168">
        <f>IF(N146="zákl. přenesená",J146,0)</f>
        <v>0</v>
      </c>
      <c r="BH146" s="168">
        <f>IF(N146="sníž. přenesená",J146,0)</f>
        <v>0</v>
      </c>
      <c r="BI146" s="168">
        <f>IF(N146="nulová",J146,0)</f>
        <v>0</v>
      </c>
      <c r="BJ146" s="15" t="s">
        <v>81</v>
      </c>
      <c r="BK146" s="168">
        <f>ROUND(I146*H146,2)</f>
        <v>0</v>
      </c>
      <c r="BL146" s="15" t="s">
        <v>213</v>
      </c>
      <c r="BM146" s="167" t="s">
        <v>373</v>
      </c>
    </row>
    <row r="147" s="2" customFormat="1" ht="24.15" customHeight="1">
      <c r="A147" s="34"/>
      <c r="B147" s="154"/>
      <c r="C147" s="187" t="s">
        <v>295</v>
      </c>
      <c r="D147" s="187" t="s">
        <v>214</v>
      </c>
      <c r="E147" s="188" t="s">
        <v>374</v>
      </c>
      <c r="F147" s="189" t="s">
        <v>375</v>
      </c>
      <c r="G147" s="190" t="s">
        <v>122</v>
      </c>
      <c r="H147" s="191">
        <v>11</v>
      </c>
      <c r="I147" s="192"/>
      <c r="J147" s="193">
        <f>ROUND(I147*H147,2)</f>
        <v>0</v>
      </c>
      <c r="K147" s="189" t="s">
        <v>134</v>
      </c>
      <c r="L147" s="35"/>
      <c r="M147" s="194" t="s">
        <v>1</v>
      </c>
      <c r="N147" s="195" t="s">
        <v>38</v>
      </c>
      <c r="O147" s="73"/>
      <c r="P147" s="165">
        <f>O147*H147</f>
        <v>0</v>
      </c>
      <c r="Q147" s="165">
        <v>0</v>
      </c>
      <c r="R147" s="165">
        <f>Q147*H147</f>
        <v>0</v>
      </c>
      <c r="S147" s="165">
        <v>0</v>
      </c>
      <c r="T147" s="166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167" t="s">
        <v>213</v>
      </c>
      <c r="AT147" s="167" t="s">
        <v>214</v>
      </c>
      <c r="AU147" s="167" t="s">
        <v>83</v>
      </c>
      <c r="AY147" s="15" t="s">
        <v>124</v>
      </c>
      <c r="BE147" s="168">
        <f>IF(N147="základní",J147,0)</f>
        <v>0</v>
      </c>
      <c r="BF147" s="168">
        <f>IF(N147="snížená",J147,0)</f>
        <v>0</v>
      </c>
      <c r="BG147" s="168">
        <f>IF(N147="zákl. přenesená",J147,0)</f>
        <v>0</v>
      </c>
      <c r="BH147" s="168">
        <f>IF(N147="sníž. přenesená",J147,0)</f>
        <v>0</v>
      </c>
      <c r="BI147" s="168">
        <f>IF(N147="nulová",J147,0)</f>
        <v>0</v>
      </c>
      <c r="BJ147" s="15" t="s">
        <v>81</v>
      </c>
      <c r="BK147" s="168">
        <f>ROUND(I147*H147,2)</f>
        <v>0</v>
      </c>
      <c r="BL147" s="15" t="s">
        <v>213</v>
      </c>
      <c r="BM147" s="167" t="s">
        <v>376</v>
      </c>
    </row>
    <row r="148" s="2" customFormat="1" ht="24.15" customHeight="1">
      <c r="A148" s="34"/>
      <c r="B148" s="154"/>
      <c r="C148" s="187" t="s">
        <v>299</v>
      </c>
      <c r="D148" s="187" t="s">
        <v>214</v>
      </c>
      <c r="E148" s="188" t="s">
        <v>377</v>
      </c>
      <c r="F148" s="189" t="s">
        <v>378</v>
      </c>
      <c r="G148" s="190" t="s">
        <v>122</v>
      </c>
      <c r="H148" s="191">
        <v>12</v>
      </c>
      <c r="I148" s="192"/>
      <c r="J148" s="193">
        <f>ROUND(I148*H148,2)</f>
        <v>0</v>
      </c>
      <c r="K148" s="189" t="s">
        <v>134</v>
      </c>
      <c r="L148" s="35"/>
      <c r="M148" s="194" t="s">
        <v>1</v>
      </c>
      <c r="N148" s="195" t="s">
        <v>38</v>
      </c>
      <c r="O148" s="73"/>
      <c r="P148" s="165">
        <f>O148*H148</f>
        <v>0</v>
      </c>
      <c r="Q148" s="165">
        <v>0</v>
      </c>
      <c r="R148" s="165">
        <f>Q148*H148</f>
        <v>0</v>
      </c>
      <c r="S148" s="165">
        <v>0</v>
      </c>
      <c r="T148" s="166">
        <f>S148*H148</f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167" t="s">
        <v>213</v>
      </c>
      <c r="AT148" s="167" t="s">
        <v>214</v>
      </c>
      <c r="AU148" s="167" t="s">
        <v>83</v>
      </c>
      <c r="AY148" s="15" t="s">
        <v>124</v>
      </c>
      <c r="BE148" s="168">
        <f>IF(N148="základní",J148,0)</f>
        <v>0</v>
      </c>
      <c r="BF148" s="168">
        <f>IF(N148="snížená",J148,0)</f>
        <v>0</v>
      </c>
      <c r="BG148" s="168">
        <f>IF(N148="zákl. přenesená",J148,0)</f>
        <v>0</v>
      </c>
      <c r="BH148" s="168">
        <f>IF(N148="sníž. přenesená",J148,0)</f>
        <v>0</v>
      </c>
      <c r="BI148" s="168">
        <f>IF(N148="nulová",J148,0)</f>
        <v>0</v>
      </c>
      <c r="BJ148" s="15" t="s">
        <v>81</v>
      </c>
      <c r="BK148" s="168">
        <f>ROUND(I148*H148,2)</f>
        <v>0</v>
      </c>
      <c r="BL148" s="15" t="s">
        <v>213</v>
      </c>
      <c r="BM148" s="167" t="s">
        <v>379</v>
      </c>
    </row>
    <row r="149" s="2" customFormat="1" ht="24.15" customHeight="1">
      <c r="A149" s="34"/>
      <c r="B149" s="154"/>
      <c r="C149" s="187" t="s">
        <v>303</v>
      </c>
      <c r="D149" s="187" t="s">
        <v>214</v>
      </c>
      <c r="E149" s="188" t="s">
        <v>380</v>
      </c>
      <c r="F149" s="189" t="s">
        <v>381</v>
      </c>
      <c r="G149" s="190" t="s">
        <v>122</v>
      </c>
      <c r="H149" s="191">
        <v>1</v>
      </c>
      <c r="I149" s="192"/>
      <c r="J149" s="193">
        <f>ROUND(I149*H149,2)</f>
        <v>0</v>
      </c>
      <c r="K149" s="189" t="s">
        <v>134</v>
      </c>
      <c r="L149" s="35"/>
      <c r="M149" s="194" t="s">
        <v>1</v>
      </c>
      <c r="N149" s="195" t="s">
        <v>38</v>
      </c>
      <c r="O149" s="73"/>
      <c r="P149" s="165">
        <f>O149*H149</f>
        <v>0</v>
      </c>
      <c r="Q149" s="165">
        <v>0</v>
      </c>
      <c r="R149" s="165">
        <f>Q149*H149</f>
        <v>0</v>
      </c>
      <c r="S149" s="165">
        <v>0</v>
      </c>
      <c r="T149" s="166">
        <f>S149*H149</f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167" t="s">
        <v>213</v>
      </c>
      <c r="AT149" s="167" t="s">
        <v>214</v>
      </c>
      <c r="AU149" s="167" t="s">
        <v>83</v>
      </c>
      <c r="AY149" s="15" t="s">
        <v>124</v>
      </c>
      <c r="BE149" s="168">
        <f>IF(N149="základní",J149,0)</f>
        <v>0</v>
      </c>
      <c r="BF149" s="168">
        <f>IF(N149="snížená",J149,0)</f>
        <v>0</v>
      </c>
      <c r="BG149" s="168">
        <f>IF(N149="zákl. přenesená",J149,0)</f>
        <v>0</v>
      </c>
      <c r="BH149" s="168">
        <f>IF(N149="sníž. přenesená",J149,0)</f>
        <v>0</v>
      </c>
      <c r="BI149" s="168">
        <f>IF(N149="nulová",J149,0)</f>
        <v>0</v>
      </c>
      <c r="BJ149" s="15" t="s">
        <v>81</v>
      </c>
      <c r="BK149" s="168">
        <f>ROUND(I149*H149,2)</f>
        <v>0</v>
      </c>
      <c r="BL149" s="15" t="s">
        <v>213</v>
      </c>
      <c r="BM149" s="167" t="s">
        <v>382</v>
      </c>
    </row>
    <row r="150" s="2" customFormat="1" ht="33" customHeight="1">
      <c r="A150" s="34"/>
      <c r="B150" s="154"/>
      <c r="C150" s="187" t="s">
        <v>190</v>
      </c>
      <c r="D150" s="187" t="s">
        <v>214</v>
      </c>
      <c r="E150" s="188" t="s">
        <v>383</v>
      </c>
      <c r="F150" s="189" t="s">
        <v>384</v>
      </c>
      <c r="G150" s="190" t="s">
        <v>122</v>
      </c>
      <c r="H150" s="191">
        <v>1</v>
      </c>
      <c r="I150" s="192"/>
      <c r="J150" s="193">
        <f>ROUND(I150*H150,2)</f>
        <v>0</v>
      </c>
      <c r="K150" s="189" t="s">
        <v>134</v>
      </c>
      <c r="L150" s="35"/>
      <c r="M150" s="194" t="s">
        <v>1</v>
      </c>
      <c r="N150" s="195" t="s">
        <v>38</v>
      </c>
      <c r="O150" s="73"/>
      <c r="P150" s="165">
        <f>O150*H150</f>
        <v>0</v>
      </c>
      <c r="Q150" s="165">
        <v>0</v>
      </c>
      <c r="R150" s="165">
        <f>Q150*H150</f>
        <v>0</v>
      </c>
      <c r="S150" s="165">
        <v>0</v>
      </c>
      <c r="T150" s="166">
        <f>S150*H150</f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167" t="s">
        <v>213</v>
      </c>
      <c r="AT150" s="167" t="s">
        <v>214</v>
      </c>
      <c r="AU150" s="167" t="s">
        <v>83</v>
      </c>
      <c r="AY150" s="15" t="s">
        <v>124</v>
      </c>
      <c r="BE150" s="168">
        <f>IF(N150="základní",J150,0)</f>
        <v>0</v>
      </c>
      <c r="BF150" s="168">
        <f>IF(N150="snížená",J150,0)</f>
        <v>0</v>
      </c>
      <c r="BG150" s="168">
        <f>IF(N150="zákl. přenesená",J150,0)</f>
        <v>0</v>
      </c>
      <c r="BH150" s="168">
        <f>IF(N150="sníž. přenesená",J150,0)</f>
        <v>0</v>
      </c>
      <c r="BI150" s="168">
        <f>IF(N150="nulová",J150,0)</f>
        <v>0</v>
      </c>
      <c r="BJ150" s="15" t="s">
        <v>81</v>
      </c>
      <c r="BK150" s="168">
        <f>ROUND(I150*H150,2)</f>
        <v>0</v>
      </c>
      <c r="BL150" s="15" t="s">
        <v>213</v>
      </c>
      <c r="BM150" s="167" t="s">
        <v>385</v>
      </c>
    </row>
    <row r="151" s="2" customFormat="1" ht="37.8" customHeight="1">
      <c r="A151" s="34"/>
      <c r="B151" s="154"/>
      <c r="C151" s="187" t="s">
        <v>311</v>
      </c>
      <c r="D151" s="187" t="s">
        <v>214</v>
      </c>
      <c r="E151" s="188" t="s">
        <v>386</v>
      </c>
      <c r="F151" s="189" t="s">
        <v>387</v>
      </c>
      <c r="G151" s="190" t="s">
        <v>122</v>
      </c>
      <c r="H151" s="191">
        <v>4</v>
      </c>
      <c r="I151" s="192"/>
      <c r="J151" s="193">
        <f>ROUND(I151*H151,2)</f>
        <v>0</v>
      </c>
      <c r="K151" s="189" t="s">
        <v>134</v>
      </c>
      <c r="L151" s="35"/>
      <c r="M151" s="194" t="s">
        <v>1</v>
      </c>
      <c r="N151" s="195" t="s">
        <v>38</v>
      </c>
      <c r="O151" s="73"/>
      <c r="P151" s="165">
        <f>O151*H151</f>
        <v>0</v>
      </c>
      <c r="Q151" s="165">
        <v>0</v>
      </c>
      <c r="R151" s="165">
        <f>Q151*H151</f>
        <v>0</v>
      </c>
      <c r="S151" s="165">
        <v>0</v>
      </c>
      <c r="T151" s="166">
        <f>S151*H151</f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167" t="s">
        <v>213</v>
      </c>
      <c r="AT151" s="167" t="s">
        <v>214</v>
      </c>
      <c r="AU151" s="167" t="s">
        <v>83</v>
      </c>
      <c r="AY151" s="15" t="s">
        <v>124</v>
      </c>
      <c r="BE151" s="168">
        <f>IF(N151="základní",J151,0)</f>
        <v>0</v>
      </c>
      <c r="BF151" s="168">
        <f>IF(N151="snížená",J151,0)</f>
        <v>0</v>
      </c>
      <c r="BG151" s="168">
        <f>IF(N151="zákl. přenesená",J151,0)</f>
        <v>0</v>
      </c>
      <c r="BH151" s="168">
        <f>IF(N151="sníž. přenesená",J151,0)</f>
        <v>0</v>
      </c>
      <c r="BI151" s="168">
        <f>IF(N151="nulová",J151,0)</f>
        <v>0</v>
      </c>
      <c r="BJ151" s="15" t="s">
        <v>81</v>
      </c>
      <c r="BK151" s="168">
        <f>ROUND(I151*H151,2)</f>
        <v>0</v>
      </c>
      <c r="BL151" s="15" t="s">
        <v>213</v>
      </c>
      <c r="BM151" s="167" t="s">
        <v>388</v>
      </c>
    </row>
    <row r="152" s="2" customFormat="1" ht="24.15" customHeight="1">
      <c r="A152" s="34"/>
      <c r="B152" s="154"/>
      <c r="C152" s="187" t="s">
        <v>291</v>
      </c>
      <c r="D152" s="187" t="s">
        <v>214</v>
      </c>
      <c r="E152" s="188" t="s">
        <v>389</v>
      </c>
      <c r="F152" s="189" t="s">
        <v>390</v>
      </c>
      <c r="G152" s="190" t="s">
        <v>122</v>
      </c>
      <c r="H152" s="191">
        <v>1</v>
      </c>
      <c r="I152" s="192"/>
      <c r="J152" s="193">
        <f>ROUND(I152*H152,2)</f>
        <v>0</v>
      </c>
      <c r="K152" s="189" t="s">
        <v>134</v>
      </c>
      <c r="L152" s="35"/>
      <c r="M152" s="194" t="s">
        <v>1</v>
      </c>
      <c r="N152" s="195" t="s">
        <v>38</v>
      </c>
      <c r="O152" s="73"/>
      <c r="P152" s="165">
        <f>O152*H152</f>
        <v>0</v>
      </c>
      <c r="Q152" s="165">
        <v>0</v>
      </c>
      <c r="R152" s="165">
        <f>Q152*H152</f>
        <v>0</v>
      </c>
      <c r="S152" s="165">
        <v>0</v>
      </c>
      <c r="T152" s="166">
        <f>S152*H152</f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167" t="s">
        <v>213</v>
      </c>
      <c r="AT152" s="167" t="s">
        <v>214</v>
      </c>
      <c r="AU152" s="167" t="s">
        <v>83</v>
      </c>
      <c r="AY152" s="15" t="s">
        <v>124</v>
      </c>
      <c r="BE152" s="168">
        <f>IF(N152="základní",J152,0)</f>
        <v>0</v>
      </c>
      <c r="BF152" s="168">
        <f>IF(N152="snížená",J152,0)</f>
        <v>0</v>
      </c>
      <c r="BG152" s="168">
        <f>IF(N152="zákl. přenesená",J152,0)</f>
        <v>0</v>
      </c>
      <c r="BH152" s="168">
        <f>IF(N152="sníž. přenesená",J152,0)</f>
        <v>0</v>
      </c>
      <c r="BI152" s="168">
        <f>IF(N152="nulová",J152,0)</f>
        <v>0</v>
      </c>
      <c r="BJ152" s="15" t="s">
        <v>81</v>
      </c>
      <c r="BK152" s="168">
        <f>ROUND(I152*H152,2)</f>
        <v>0</v>
      </c>
      <c r="BL152" s="15" t="s">
        <v>213</v>
      </c>
      <c r="BM152" s="167" t="s">
        <v>391</v>
      </c>
    </row>
    <row r="153" s="2" customFormat="1" ht="24.15" customHeight="1">
      <c r="A153" s="34"/>
      <c r="B153" s="154"/>
      <c r="C153" s="187" t="s">
        <v>307</v>
      </c>
      <c r="D153" s="187" t="s">
        <v>214</v>
      </c>
      <c r="E153" s="188" t="s">
        <v>392</v>
      </c>
      <c r="F153" s="189" t="s">
        <v>393</v>
      </c>
      <c r="G153" s="190" t="s">
        <v>122</v>
      </c>
      <c r="H153" s="191">
        <v>1</v>
      </c>
      <c r="I153" s="192"/>
      <c r="J153" s="193">
        <f>ROUND(I153*H153,2)</f>
        <v>0</v>
      </c>
      <c r="K153" s="189" t="s">
        <v>134</v>
      </c>
      <c r="L153" s="35"/>
      <c r="M153" s="194" t="s">
        <v>1</v>
      </c>
      <c r="N153" s="195" t="s">
        <v>38</v>
      </c>
      <c r="O153" s="73"/>
      <c r="P153" s="165">
        <f>O153*H153</f>
        <v>0</v>
      </c>
      <c r="Q153" s="165">
        <v>0</v>
      </c>
      <c r="R153" s="165">
        <f>Q153*H153</f>
        <v>0</v>
      </c>
      <c r="S153" s="165">
        <v>0</v>
      </c>
      <c r="T153" s="166">
        <f>S153*H153</f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167" t="s">
        <v>213</v>
      </c>
      <c r="AT153" s="167" t="s">
        <v>214</v>
      </c>
      <c r="AU153" s="167" t="s">
        <v>83</v>
      </c>
      <c r="AY153" s="15" t="s">
        <v>124</v>
      </c>
      <c r="BE153" s="168">
        <f>IF(N153="základní",J153,0)</f>
        <v>0</v>
      </c>
      <c r="BF153" s="168">
        <f>IF(N153="snížená",J153,0)</f>
        <v>0</v>
      </c>
      <c r="BG153" s="168">
        <f>IF(N153="zákl. přenesená",J153,0)</f>
        <v>0</v>
      </c>
      <c r="BH153" s="168">
        <f>IF(N153="sníž. přenesená",J153,0)</f>
        <v>0</v>
      </c>
      <c r="BI153" s="168">
        <f>IF(N153="nulová",J153,0)</f>
        <v>0</v>
      </c>
      <c r="BJ153" s="15" t="s">
        <v>81</v>
      </c>
      <c r="BK153" s="168">
        <f>ROUND(I153*H153,2)</f>
        <v>0</v>
      </c>
      <c r="BL153" s="15" t="s">
        <v>213</v>
      </c>
      <c r="BM153" s="167" t="s">
        <v>394</v>
      </c>
    </row>
    <row r="154" s="2" customFormat="1" ht="24.15" customHeight="1">
      <c r="A154" s="34"/>
      <c r="B154" s="154"/>
      <c r="C154" s="187" t="s">
        <v>287</v>
      </c>
      <c r="D154" s="187" t="s">
        <v>214</v>
      </c>
      <c r="E154" s="188" t="s">
        <v>395</v>
      </c>
      <c r="F154" s="189" t="s">
        <v>396</v>
      </c>
      <c r="G154" s="190" t="s">
        <v>122</v>
      </c>
      <c r="H154" s="191">
        <v>10</v>
      </c>
      <c r="I154" s="192"/>
      <c r="J154" s="193">
        <f>ROUND(I154*H154,2)</f>
        <v>0</v>
      </c>
      <c r="K154" s="189" t="s">
        <v>134</v>
      </c>
      <c r="L154" s="35"/>
      <c r="M154" s="194" t="s">
        <v>1</v>
      </c>
      <c r="N154" s="195" t="s">
        <v>38</v>
      </c>
      <c r="O154" s="73"/>
      <c r="P154" s="165">
        <f>O154*H154</f>
        <v>0</v>
      </c>
      <c r="Q154" s="165">
        <v>0</v>
      </c>
      <c r="R154" s="165">
        <f>Q154*H154</f>
        <v>0</v>
      </c>
      <c r="S154" s="165">
        <v>0</v>
      </c>
      <c r="T154" s="166">
        <f>S154*H154</f>
        <v>0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167" t="s">
        <v>213</v>
      </c>
      <c r="AT154" s="167" t="s">
        <v>214</v>
      </c>
      <c r="AU154" s="167" t="s">
        <v>83</v>
      </c>
      <c r="AY154" s="15" t="s">
        <v>124</v>
      </c>
      <c r="BE154" s="168">
        <f>IF(N154="základní",J154,0)</f>
        <v>0</v>
      </c>
      <c r="BF154" s="168">
        <f>IF(N154="snížená",J154,0)</f>
        <v>0</v>
      </c>
      <c r="BG154" s="168">
        <f>IF(N154="zákl. přenesená",J154,0)</f>
        <v>0</v>
      </c>
      <c r="BH154" s="168">
        <f>IF(N154="sníž. přenesená",J154,0)</f>
        <v>0</v>
      </c>
      <c r="BI154" s="168">
        <f>IF(N154="nulová",J154,0)</f>
        <v>0</v>
      </c>
      <c r="BJ154" s="15" t="s">
        <v>81</v>
      </c>
      <c r="BK154" s="168">
        <f>ROUND(I154*H154,2)</f>
        <v>0</v>
      </c>
      <c r="BL154" s="15" t="s">
        <v>213</v>
      </c>
      <c r="BM154" s="167" t="s">
        <v>397</v>
      </c>
    </row>
    <row r="155" s="2" customFormat="1" ht="37.8" customHeight="1">
      <c r="A155" s="34"/>
      <c r="B155" s="154"/>
      <c r="C155" s="187" t="s">
        <v>7</v>
      </c>
      <c r="D155" s="187" t="s">
        <v>214</v>
      </c>
      <c r="E155" s="188" t="s">
        <v>398</v>
      </c>
      <c r="F155" s="189" t="s">
        <v>399</v>
      </c>
      <c r="G155" s="190" t="s">
        <v>122</v>
      </c>
      <c r="H155" s="191">
        <v>49</v>
      </c>
      <c r="I155" s="192"/>
      <c r="J155" s="193">
        <f>ROUND(I155*H155,2)</f>
        <v>0</v>
      </c>
      <c r="K155" s="189" t="s">
        <v>134</v>
      </c>
      <c r="L155" s="35"/>
      <c r="M155" s="194" t="s">
        <v>1</v>
      </c>
      <c r="N155" s="195" t="s">
        <v>38</v>
      </c>
      <c r="O155" s="73"/>
      <c r="P155" s="165">
        <f>O155*H155</f>
        <v>0</v>
      </c>
      <c r="Q155" s="165">
        <v>0</v>
      </c>
      <c r="R155" s="165">
        <f>Q155*H155</f>
        <v>0</v>
      </c>
      <c r="S155" s="165">
        <v>0</v>
      </c>
      <c r="T155" s="166">
        <f>S155*H155</f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167" t="s">
        <v>213</v>
      </c>
      <c r="AT155" s="167" t="s">
        <v>214</v>
      </c>
      <c r="AU155" s="167" t="s">
        <v>83</v>
      </c>
      <c r="AY155" s="15" t="s">
        <v>124</v>
      </c>
      <c r="BE155" s="168">
        <f>IF(N155="základní",J155,0)</f>
        <v>0</v>
      </c>
      <c r="BF155" s="168">
        <f>IF(N155="snížená",J155,0)</f>
        <v>0</v>
      </c>
      <c r="BG155" s="168">
        <f>IF(N155="zákl. přenesená",J155,0)</f>
        <v>0</v>
      </c>
      <c r="BH155" s="168">
        <f>IF(N155="sníž. přenesená",J155,0)</f>
        <v>0</v>
      </c>
      <c r="BI155" s="168">
        <f>IF(N155="nulová",J155,0)</f>
        <v>0</v>
      </c>
      <c r="BJ155" s="15" t="s">
        <v>81</v>
      </c>
      <c r="BK155" s="168">
        <f>ROUND(I155*H155,2)</f>
        <v>0</v>
      </c>
      <c r="BL155" s="15" t="s">
        <v>213</v>
      </c>
      <c r="BM155" s="167" t="s">
        <v>400</v>
      </c>
    </row>
    <row r="156" s="2" customFormat="1" ht="24.15" customHeight="1">
      <c r="A156" s="34"/>
      <c r="B156" s="154"/>
      <c r="C156" s="187" t="s">
        <v>232</v>
      </c>
      <c r="D156" s="187" t="s">
        <v>214</v>
      </c>
      <c r="E156" s="188" t="s">
        <v>401</v>
      </c>
      <c r="F156" s="189" t="s">
        <v>402</v>
      </c>
      <c r="G156" s="190" t="s">
        <v>122</v>
      </c>
      <c r="H156" s="191">
        <v>7</v>
      </c>
      <c r="I156" s="192"/>
      <c r="J156" s="193">
        <f>ROUND(I156*H156,2)</f>
        <v>0</v>
      </c>
      <c r="K156" s="189" t="s">
        <v>1</v>
      </c>
      <c r="L156" s="35"/>
      <c r="M156" s="196" t="s">
        <v>1</v>
      </c>
      <c r="N156" s="197" t="s">
        <v>38</v>
      </c>
      <c r="O156" s="198"/>
      <c r="P156" s="199">
        <f>O156*H156</f>
        <v>0</v>
      </c>
      <c r="Q156" s="199">
        <v>0</v>
      </c>
      <c r="R156" s="199">
        <f>Q156*H156</f>
        <v>0</v>
      </c>
      <c r="S156" s="199">
        <v>0</v>
      </c>
      <c r="T156" s="200">
        <f>S156*H156</f>
        <v>0</v>
      </c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167" t="s">
        <v>213</v>
      </c>
      <c r="AT156" s="167" t="s">
        <v>214</v>
      </c>
      <c r="AU156" s="167" t="s">
        <v>83</v>
      </c>
      <c r="AY156" s="15" t="s">
        <v>124</v>
      </c>
      <c r="BE156" s="168">
        <f>IF(N156="základní",J156,0)</f>
        <v>0</v>
      </c>
      <c r="BF156" s="168">
        <f>IF(N156="snížená",J156,0)</f>
        <v>0</v>
      </c>
      <c r="BG156" s="168">
        <f>IF(N156="zákl. přenesená",J156,0)</f>
        <v>0</v>
      </c>
      <c r="BH156" s="168">
        <f>IF(N156="sníž. přenesená",J156,0)</f>
        <v>0</v>
      </c>
      <c r="BI156" s="168">
        <f>IF(N156="nulová",J156,0)</f>
        <v>0</v>
      </c>
      <c r="BJ156" s="15" t="s">
        <v>81</v>
      </c>
      <c r="BK156" s="168">
        <f>ROUND(I156*H156,2)</f>
        <v>0</v>
      </c>
      <c r="BL156" s="15" t="s">
        <v>213</v>
      </c>
      <c r="BM156" s="167" t="s">
        <v>403</v>
      </c>
    </row>
    <row r="157" s="2" customFormat="1" ht="6.96" customHeight="1">
      <c r="A157" s="34"/>
      <c r="B157" s="56"/>
      <c r="C157" s="57"/>
      <c r="D157" s="57"/>
      <c r="E157" s="57"/>
      <c r="F157" s="57"/>
      <c r="G157" s="57"/>
      <c r="H157" s="57"/>
      <c r="I157" s="57"/>
      <c r="J157" s="57"/>
      <c r="K157" s="57"/>
      <c r="L157" s="35"/>
      <c r="M157" s="34"/>
      <c r="O157" s="34"/>
      <c r="P157" s="34"/>
      <c r="Q157" s="34"/>
      <c r="R157" s="34"/>
      <c r="S157" s="34"/>
      <c r="T157" s="34"/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</row>
  </sheetData>
  <autoFilter ref="C117:K156"/>
  <mergeCells count="9">
    <mergeCell ref="E7:H7"/>
    <mergeCell ref="E9:H9"/>
    <mergeCell ref="E18:H18"/>
    <mergeCell ref="E27:H27"/>
    <mergeCell ref="E85:H85"/>
    <mergeCell ref="E87:H87"/>
    <mergeCell ref="E108:H108"/>
    <mergeCell ref="E110:H11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4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89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83</v>
      </c>
    </row>
    <row r="4" s="1" customFormat="1" ht="24.96" customHeight="1">
      <c r="B4" s="18"/>
      <c r="D4" s="19" t="s">
        <v>93</v>
      </c>
      <c r="L4" s="18"/>
      <c r="M4" s="116" t="s">
        <v>10</v>
      </c>
      <c r="AT4" s="15" t="s">
        <v>3</v>
      </c>
    </row>
    <row r="5" s="1" customFormat="1" ht="6.96" customHeight="1">
      <c r="B5" s="18"/>
      <c r="L5" s="18"/>
    </row>
    <row r="6" s="1" customFormat="1" ht="12" customHeight="1">
      <c r="B6" s="18"/>
      <c r="D6" s="28" t="s">
        <v>16</v>
      </c>
      <c r="L6" s="18"/>
    </row>
    <row r="7" s="1" customFormat="1" ht="16.5" customHeight="1">
      <c r="B7" s="18"/>
      <c r="E7" s="117" t="str">
        <f>'Rekapitulace stavby'!K6</f>
        <v>Rekonstrukce 1. NP domu nám. T.G. Masaryka 10, v Holicích</v>
      </c>
      <c r="F7" s="28"/>
      <c r="G7" s="28"/>
      <c r="H7" s="28"/>
      <c r="L7" s="18"/>
    </row>
    <row r="8" s="2" customFormat="1" ht="12" customHeight="1">
      <c r="A8" s="34"/>
      <c r="B8" s="35"/>
      <c r="C8" s="34"/>
      <c r="D8" s="28" t="s">
        <v>94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="2" customFormat="1" ht="16.5" customHeight="1">
      <c r="A9" s="34"/>
      <c r="B9" s="35"/>
      <c r="C9" s="34"/>
      <c r="D9" s="34"/>
      <c r="E9" s="63" t="s">
        <v>404</v>
      </c>
      <c r="F9" s="34"/>
      <c r="G9" s="34"/>
      <c r="H9" s="34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>
      <c r="A10" s="34"/>
      <c r="B10" s="35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2" customHeight="1">
      <c r="A11" s="34"/>
      <c r="B11" s="35"/>
      <c r="C11" s="34"/>
      <c r="D11" s="28" t="s">
        <v>18</v>
      </c>
      <c r="E11" s="34"/>
      <c r="F11" s="23" t="s">
        <v>1</v>
      </c>
      <c r="G11" s="34"/>
      <c r="H11" s="34"/>
      <c r="I11" s="28" t="s">
        <v>19</v>
      </c>
      <c r="J11" s="23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 ht="12" customHeight="1">
      <c r="A12" s="34"/>
      <c r="B12" s="35"/>
      <c r="C12" s="34"/>
      <c r="D12" s="28" t="s">
        <v>20</v>
      </c>
      <c r="E12" s="34"/>
      <c r="F12" s="23" t="s">
        <v>21</v>
      </c>
      <c r="G12" s="34"/>
      <c r="H12" s="34"/>
      <c r="I12" s="28" t="s">
        <v>22</v>
      </c>
      <c r="J12" s="65" t="str">
        <f>'Rekapitulace stavby'!AN8</f>
        <v>22. 9. 2022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0.8" customHeight="1">
      <c r="A13" s="34"/>
      <c r="B13" s="35"/>
      <c r="C13" s="34"/>
      <c r="D13" s="34"/>
      <c r="E13" s="34"/>
      <c r="F13" s="34"/>
      <c r="G13" s="34"/>
      <c r="H13" s="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35"/>
      <c r="C14" s="34"/>
      <c r="D14" s="28" t="s">
        <v>24</v>
      </c>
      <c r="E14" s="34"/>
      <c r="F14" s="34"/>
      <c r="G14" s="34"/>
      <c r="H14" s="34"/>
      <c r="I14" s="28" t="s">
        <v>25</v>
      </c>
      <c r="J14" s="23" t="str">
        <f>IF('Rekapitulace stavby'!AN10="","",'Rekapitulace stavby'!AN10)</f>
        <v/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8" customHeight="1">
      <c r="A15" s="34"/>
      <c r="B15" s="35"/>
      <c r="C15" s="34"/>
      <c r="D15" s="34"/>
      <c r="E15" s="23" t="str">
        <f>IF('Rekapitulace stavby'!E11="","",'Rekapitulace stavby'!E11)</f>
        <v xml:space="preserve"> </v>
      </c>
      <c r="F15" s="34"/>
      <c r="G15" s="34"/>
      <c r="H15" s="34"/>
      <c r="I15" s="28" t="s">
        <v>26</v>
      </c>
      <c r="J15" s="23" t="str">
        <f>IF('Rekapitulace stavby'!AN11="","",'Rekapitulace stavby'!AN11)</f>
        <v/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6.96" customHeight="1">
      <c r="A16" s="34"/>
      <c r="B16" s="35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2" customHeight="1">
      <c r="A17" s="34"/>
      <c r="B17" s="35"/>
      <c r="C17" s="34"/>
      <c r="D17" s="28" t="s">
        <v>27</v>
      </c>
      <c r="E17" s="34"/>
      <c r="F17" s="34"/>
      <c r="G17" s="34"/>
      <c r="H17" s="34"/>
      <c r="I17" s="28" t="s">
        <v>25</v>
      </c>
      <c r="J17" s="29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18" customHeight="1">
      <c r="A18" s="34"/>
      <c r="B18" s="35"/>
      <c r="C18" s="34"/>
      <c r="D18" s="34"/>
      <c r="E18" s="29" t="str">
        <f>'Rekapitulace stavby'!E14</f>
        <v>Vyplň údaj</v>
      </c>
      <c r="F18" s="23"/>
      <c r="G18" s="23"/>
      <c r="H18" s="23"/>
      <c r="I18" s="28" t="s">
        <v>26</v>
      </c>
      <c r="J18" s="29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6.96" customHeight="1">
      <c r="A19" s="34"/>
      <c r="B19" s="35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2" customHeight="1">
      <c r="A20" s="34"/>
      <c r="B20" s="35"/>
      <c r="C20" s="34"/>
      <c r="D20" s="28" t="s">
        <v>29</v>
      </c>
      <c r="E20" s="34"/>
      <c r="F20" s="34"/>
      <c r="G20" s="34"/>
      <c r="H20" s="34"/>
      <c r="I20" s="28" t="s">
        <v>25</v>
      </c>
      <c r="J20" s="23" t="str">
        <f>IF('Rekapitulace stavby'!AN16="","",'Rekapitulace stavby'!AN16)</f>
        <v/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18" customHeight="1">
      <c r="A21" s="34"/>
      <c r="B21" s="35"/>
      <c r="C21" s="34"/>
      <c r="D21" s="34"/>
      <c r="E21" s="23" t="str">
        <f>IF('Rekapitulace stavby'!E17="","",'Rekapitulace stavby'!E17)</f>
        <v xml:space="preserve"> </v>
      </c>
      <c r="F21" s="34"/>
      <c r="G21" s="34"/>
      <c r="H21" s="34"/>
      <c r="I21" s="28" t="s">
        <v>26</v>
      </c>
      <c r="J21" s="23" t="str">
        <f>IF('Rekapitulace stavby'!AN17="","",'Rekapitulace stavby'!AN17)</f>
        <v/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6.96" customHeight="1">
      <c r="A22" s="34"/>
      <c r="B22" s="35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2" customHeight="1">
      <c r="A23" s="34"/>
      <c r="B23" s="35"/>
      <c r="C23" s="34"/>
      <c r="D23" s="28" t="s">
        <v>31</v>
      </c>
      <c r="E23" s="34"/>
      <c r="F23" s="34"/>
      <c r="G23" s="34"/>
      <c r="H23" s="34"/>
      <c r="I23" s="28" t="s">
        <v>25</v>
      </c>
      <c r="J23" s="23" t="str">
        <f>IF('Rekapitulace stavby'!AN19="","",'Rekapitulace stavby'!AN19)</f>
        <v/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18" customHeight="1">
      <c r="A24" s="34"/>
      <c r="B24" s="35"/>
      <c r="C24" s="34"/>
      <c r="D24" s="34"/>
      <c r="E24" s="23" t="str">
        <f>IF('Rekapitulace stavby'!E20="","",'Rekapitulace stavby'!E20)</f>
        <v xml:space="preserve"> </v>
      </c>
      <c r="F24" s="34"/>
      <c r="G24" s="34"/>
      <c r="H24" s="34"/>
      <c r="I24" s="28" t="s">
        <v>26</v>
      </c>
      <c r="J24" s="23" t="str">
        <f>IF('Rekapitulace stavby'!AN20="","",'Rekapitulace stavby'!AN20)</f>
        <v/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6.96" customHeight="1">
      <c r="A25" s="34"/>
      <c r="B25" s="35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2" customHeight="1">
      <c r="A26" s="34"/>
      <c r="B26" s="35"/>
      <c r="C26" s="34"/>
      <c r="D26" s="28" t="s">
        <v>32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8" customFormat="1" ht="16.5" customHeight="1">
      <c r="A27" s="118"/>
      <c r="B27" s="119"/>
      <c r="C27" s="118"/>
      <c r="D27" s="118"/>
      <c r="E27" s="32" t="s">
        <v>1</v>
      </c>
      <c r="F27" s="32"/>
      <c r="G27" s="32"/>
      <c r="H27" s="32"/>
      <c r="I27" s="118"/>
      <c r="J27" s="118"/>
      <c r="K27" s="118"/>
      <c r="L27" s="120"/>
      <c r="S27" s="118"/>
      <c r="T27" s="118"/>
      <c r="U27" s="118"/>
      <c r="V27" s="118"/>
      <c r="W27" s="118"/>
      <c r="X27" s="118"/>
      <c r="Y27" s="118"/>
      <c r="Z27" s="118"/>
      <c r="AA27" s="118"/>
      <c r="AB27" s="118"/>
      <c r="AC27" s="118"/>
      <c r="AD27" s="118"/>
      <c r="AE27" s="118"/>
    </row>
    <row r="28" s="2" customFormat="1" ht="6.96" customHeight="1">
      <c r="A28" s="34"/>
      <c r="B28" s="35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2" customFormat="1" ht="6.96" customHeight="1">
      <c r="A29" s="34"/>
      <c r="B29" s="35"/>
      <c r="C29" s="34"/>
      <c r="D29" s="86"/>
      <c r="E29" s="86"/>
      <c r="F29" s="86"/>
      <c r="G29" s="86"/>
      <c r="H29" s="86"/>
      <c r="I29" s="86"/>
      <c r="J29" s="86"/>
      <c r="K29" s="86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="2" customFormat="1" ht="25.44" customHeight="1">
      <c r="A30" s="34"/>
      <c r="B30" s="35"/>
      <c r="C30" s="34"/>
      <c r="D30" s="121" t="s">
        <v>33</v>
      </c>
      <c r="E30" s="34"/>
      <c r="F30" s="34"/>
      <c r="G30" s="34"/>
      <c r="H30" s="34"/>
      <c r="I30" s="34"/>
      <c r="J30" s="92">
        <f>ROUND(J122,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35"/>
      <c r="C31" s="34"/>
      <c r="D31" s="86"/>
      <c r="E31" s="86"/>
      <c r="F31" s="86"/>
      <c r="G31" s="86"/>
      <c r="H31" s="86"/>
      <c r="I31" s="86"/>
      <c r="J31" s="86"/>
      <c r="K31" s="86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14.4" customHeight="1">
      <c r="A32" s="34"/>
      <c r="B32" s="35"/>
      <c r="C32" s="34"/>
      <c r="D32" s="34"/>
      <c r="E32" s="34"/>
      <c r="F32" s="39" t="s">
        <v>35</v>
      </c>
      <c r="G32" s="34"/>
      <c r="H32" s="34"/>
      <c r="I32" s="39" t="s">
        <v>34</v>
      </c>
      <c r="J32" s="39" t="s">
        <v>36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14.4" customHeight="1">
      <c r="A33" s="34"/>
      <c r="B33" s="35"/>
      <c r="C33" s="34"/>
      <c r="D33" s="122" t="s">
        <v>37</v>
      </c>
      <c r="E33" s="28" t="s">
        <v>38</v>
      </c>
      <c r="F33" s="123">
        <f>ROUND((SUM(BE122:BE146)),  2)</f>
        <v>0</v>
      </c>
      <c r="G33" s="34"/>
      <c r="H33" s="34"/>
      <c r="I33" s="124">
        <v>0.20999999999999999</v>
      </c>
      <c r="J33" s="123">
        <f>ROUND(((SUM(BE122:BE146))*I33),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35"/>
      <c r="C34" s="34"/>
      <c r="D34" s="34"/>
      <c r="E34" s="28" t="s">
        <v>39</v>
      </c>
      <c r="F34" s="123">
        <f>ROUND((SUM(BF122:BF146)),  2)</f>
        <v>0</v>
      </c>
      <c r="G34" s="34"/>
      <c r="H34" s="34"/>
      <c r="I34" s="124">
        <v>0.14999999999999999</v>
      </c>
      <c r="J34" s="123">
        <f>ROUND(((SUM(BF122:BF146))*I34),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hidden="1" s="2" customFormat="1" ht="14.4" customHeight="1">
      <c r="A35" s="34"/>
      <c r="B35" s="35"/>
      <c r="C35" s="34"/>
      <c r="D35" s="34"/>
      <c r="E35" s="28" t="s">
        <v>40</v>
      </c>
      <c r="F35" s="123">
        <f>ROUND((SUM(BG122:BG146)),  2)</f>
        <v>0</v>
      </c>
      <c r="G35" s="34"/>
      <c r="H35" s="34"/>
      <c r="I35" s="124">
        <v>0.20999999999999999</v>
      </c>
      <c r="J35" s="123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hidden="1" s="2" customFormat="1" ht="14.4" customHeight="1">
      <c r="A36" s="34"/>
      <c r="B36" s="35"/>
      <c r="C36" s="34"/>
      <c r="D36" s="34"/>
      <c r="E36" s="28" t="s">
        <v>41</v>
      </c>
      <c r="F36" s="123">
        <f>ROUND((SUM(BH122:BH146)),  2)</f>
        <v>0</v>
      </c>
      <c r="G36" s="34"/>
      <c r="H36" s="34"/>
      <c r="I36" s="124">
        <v>0.14999999999999999</v>
      </c>
      <c r="J36" s="123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35"/>
      <c r="C37" s="34"/>
      <c r="D37" s="34"/>
      <c r="E37" s="28" t="s">
        <v>42</v>
      </c>
      <c r="F37" s="123">
        <f>ROUND((SUM(BI122:BI146)),  2)</f>
        <v>0</v>
      </c>
      <c r="G37" s="34"/>
      <c r="H37" s="34"/>
      <c r="I37" s="124">
        <v>0</v>
      </c>
      <c r="J37" s="123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="2" customFormat="1" ht="6.96" customHeight="1">
      <c r="A38" s="34"/>
      <c r="B38" s="35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="2" customFormat="1" ht="25.44" customHeight="1">
      <c r="A39" s="34"/>
      <c r="B39" s="35"/>
      <c r="C39" s="125"/>
      <c r="D39" s="126" t="s">
        <v>43</v>
      </c>
      <c r="E39" s="77"/>
      <c r="F39" s="77"/>
      <c r="G39" s="127" t="s">
        <v>44</v>
      </c>
      <c r="H39" s="128" t="s">
        <v>45</v>
      </c>
      <c r="I39" s="77"/>
      <c r="J39" s="129">
        <f>SUM(J30:J37)</f>
        <v>0</v>
      </c>
      <c r="K39" s="130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14.4" customHeight="1">
      <c r="A40" s="34"/>
      <c r="B40" s="35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1" customFormat="1" ht="14.4" customHeight="1">
      <c r="B41" s="18"/>
      <c r="L41" s="18"/>
    </row>
    <row r="42" s="1" customFormat="1" ht="14.4" customHeight="1">
      <c r="B42" s="18"/>
      <c r="L42" s="18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51"/>
      <c r="D50" s="52" t="s">
        <v>46</v>
      </c>
      <c r="E50" s="53"/>
      <c r="F50" s="53"/>
      <c r="G50" s="52" t="s">
        <v>47</v>
      </c>
      <c r="H50" s="53"/>
      <c r="I50" s="53"/>
      <c r="J50" s="53"/>
      <c r="K50" s="53"/>
      <c r="L50" s="51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4"/>
      <c r="B61" s="35"/>
      <c r="C61" s="34"/>
      <c r="D61" s="54" t="s">
        <v>48</v>
      </c>
      <c r="E61" s="37"/>
      <c r="F61" s="131" t="s">
        <v>49</v>
      </c>
      <c r="G61" s="54" t="s">
        <v>48</v>
      </c>
      <c r="H61" s="37"/>
      <c r="I61" s="37"/>
      <c r="J61" s="132" t="s">
        <v>49</v>
      </c>
      <c r="K61" s="37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4"/>
      <c r="B65" s="35"/>
      <c r="C65" s="34"/>
      <c r="D65" s="52" t="s">
        <v>50</v>
      </c>
      <c r="E65" s="55"/>
      <c r="F65" s="55"/>
      <c r="G65" s="52" t="s">
        <v>51</v>
      </c>
      <c r="H65" s="55"/>
      <c r="I65" s="55"/>
      <c r="J65" s="55"/>
      <c r="K65" s="55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4"/>
      <c r="B76" s="35"/>
      <c r="C76" s="34"/>
      <c r="D76" s="54" t="s">
        <v>48</v>
      </c>
      <c r="E76" s="37"/>
      <c r="F76" s="131" t="s">
        <v>49</v>
      </c>
      <c r="G76" s="54" t="s">
        <v>48</v>
      </c>
      <c r="H76" s="37"/>
      <c r="I76" s="37"/>
      <c r="J76" s="132" t="s">
        <v>49</v>
      </c>
      <c r="K76" s="37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56"/>
      <c r="C77" s="57"/>
      <c r="D77" s="57"/>
      <c r="E77" s="57"/>
      <c r="F77" s="57"/>
      <c r="G77" s="57"/>
      <c r="H77" s="57"/>
      <c r="I77" s="57"/>
      <c r="J77" s="57"/>
      <c r="K77" s="57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58"/>
      <c r="C81" s="59"/>
      <c r="D81" s="59"/>
      <c r="E81" s="59"/>
      <c r="F81" s="59"/>
      <c r="G81" s="59"/>
      <c r="H81" s="59"/>
      <c r="I81" s="59"/>
      <c r="J81" s="59"/>
      <c r="K81" s="59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96</v>
      </c>
      <c r="D82" s="34"/>
      <c r="E82" s="34"/>
      <c r="F82" s="34"/>
      <c r="G82" s="34"/>
      <c r="H82" s="34"/>
      <c r="I82" s="34"/>
      <c r="J82" s="34"/>
      <c r="K82" s="34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4"/>
      <c r="D83" s="34"/>
      <c r="E83" s="34"/>
      <c r="F83" s="34"/>
      <c r="G83" s="34"/>
      <c r="H83" s="34"/>
      <c r="I83" s="34"/>
      <c r="J83" s="34"/>
      <c r="K83" s="34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16</v>
      </c>
      <c r="D84" s="34"/>
      <c r="E84" s="34"/>
      <c r="F84" s="34"/>
      <c r="G84" s="34"/>
      <c r="H84" s="34"/>
      <c r="I84" s="34"/>
      <c r="J84" s="34"/>
      <c r="K84" s="34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16.5" customHeight="1">
      <c r="A85" s="34"/>
      <c r="B85" s="35"/>
      <c r="C85" s="34"/>
      <c r="D85" s="34"/>
      <c r="E85" s="117" t="str">
        <f>E7</f>
        <v>Rekonstrukce 1. NP domu nám. T.G. Masaryka 10, v Holicích</v>
      </c>
      <c r="F85" s="28"/>
      <c r="G85" s="28"/>
      <c r="H85" s="28"/>
      <c r="I85" s="34"/>
      <c r="J85" s="34"/>
      <c r="K85" s="34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2" customFormat="1" ht="12" customHeight="1">
      <c r="A86" s="34"/>
      <c r="B86" s="35"/>
      <c r="C86" s="28" t="s">
        <v>94</v>
      </c>
      <c r="D86" s="34"/>
      <c r="E86" s="34"/>
      <c r="F86" s="34"/>
      <c r="G86" s="34"/>
      <c r="H86" s="34"/>
      <c r="I86" s="34"/>
      <c r="J86" s="34"/>
      <c r="K86" s="34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="2" customFormat="1" ht="16.5" customHeight="1">
      <c r="A87" s="34"/>
      <c r="B87" s="35"/>
      <c r="C87" s="34"/>
      <c r="D87" s="34"/>
      <c r="E87" s="63" t="str">
        <f>E9</f>
        <v>03 - Slaboproudé rozvody</v>
      </c>
      <c r="F87" s="34"/>
      <c r="G87" s="34"/>
      <c r="H87" s="34"/>
      <c r="I87" s="34"/>
      <c r="J87" s="34"/>
      <c r="K87" s="34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6.96" customHeight="1">
      <c r="A88" s="34"/>
      <c r="B88" s="35"/>
      <c r="C88" s="34"/>
      <c r="D88" s="34"/>
      <c r="E88" s="34"/>
      <c r="F88" s="34"/>
      <c r="G88" s="34"/>
      <c r="H88" s="34"/>
      <c r="I88" s="34"/>
      <c r="J88" s="34"/>
      <c r="K88" s="34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2" customHeight="1">
      <c r="A89" s="34"/>
      <c r="B89" s="35"/>
      <c r="C89" s="28" t="s">
        <v>20</v>
      </c>
      <c r="D89" s="34"/>
      <c r="E89" s="34"/>
      <c r="F89" s="23" t="str">
        <f>F12</f>
        <v xml:space="preserve"> </v>
      </c>
      <c r="G89" s="34"/>
      <c r="H89" s="34"/>
      <c r="I89" s="28" t="s">
        <v>22</v>
      </c>
      <c r="J89" s="65" t="str">
        <f>IF(J12="","",J12)</f>
        <v>22. 9. 2022</v>
      </c>
      <c r="K89" s="34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4"/>
      <c r="D90" s="34"/>
      <c r="E90" s="34"/>
      <c r="F90" s="34"/>
      <c r="G90" s="34"/>
      <c r="H90" s="34"/>
      <c r="I90" s="34"/>
      <c r="J90" s="34"/>
      <c r="K90" s="34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5.15" customHeight="1">
      <c r="A91" s="34"/>
      <c r="B91" s="35"/>
      <c r="C91" s="28" t="s">
        <v>24</v>
      </c>
      <c r="D91" s="34"/>
      <c r="E91" s="34"/>
      <c r="F91" s="23" t="str">
        <f>E15</f>
        <v xml:space="preserve"> </v>
      </c>
      <c r="G91" s="34"/>
      <c r="H91" s="34"/>
      <c r="I91" s="28" t="s">
        <v>29</v>
      </c>
      <c r="J91" s="32" t="str">
        <f>E21</f>
        <v xml:space="preserve"> </v>
      </c>
      <c r="K91" s="34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15.15" customHeight="1">
      <c r="A92" s="34"/>
      <c r="B92" s="35"/>
      <c r="C92" s="28" t="s">
        <v>27</v>
      </c>
      <c r="D92" s="34"/>
      <c r="E92" s="34"/>
      <c r="F92" s="23" t="str">
        <f>IF(E18="","",E18)</f>
        <v>Vyplň údaj</v>
      </c>
      <c r="G92" s="34"/>
      <c r="H92" s="34"/>
      <c r="I92" s="28" t="s">
        <v>31</v>
      </c>
      <c r="J92" s="32" t="str">
        <f>E24</f>
        <v xml:space="preserve"> </v>
      </c>
      <c r="K92" s="34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0.32" customHeight="1">
      <c r="A93" s="34"/>
      <c r="B93" s="35"/>
      <c r="C93" s="34"/>
      <c r="D93" s="34"/>
      <c r="E93" s="34"/>
      <c r="F93" s="34"/>
      <c r="G93" s="34"/>
      <c r="H93" s="34"/>
      <c r="I93" s="34"/>
      <c r="J93" s="34"/>
      <c r="K93" s="34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29.28" customHeight="1">
      <c r="A94" s="34"/>
      <c r="B94" s="35"/>
      <c r="C94" s="133" t="s">
        <v>97</v>
      </c>
      <c r="D94" s="125"/>
      <c r="E94" s="125"/>
      <c r="F94" s="125"/>
      <c r="G94" s="125"/>
      <c r="H94" s="125"/>
      <c r="I94" s="125"/>
      <c r="J94" s="134" t="s">
        <v>98</v>
      </c>
      <c r="K94" s="125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4"/>
      <c r="D95" s="34"/>
      <c r="E95" s="34"/>
      <c r="F95" s="34"/>
      <c r="G95" s="34"/>
      <c r="H95" s="34"/>
      <c r="I95" s="34"/>
      <c r="J95" s="34"/>
      <c r="K95" s="34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2.8" customHeight="1">
      <c r="A96" s="34"/>
      <c r="B96" s="35"/>
      <c r="C96" s="135" t="s">
        <v>99</v>
      </c>
      <c r="D96" s="34"/>
      <c r="E96" s="34"/>
      <c r="F96" s="34"/>
      <c r="G96" s="34"/>
      <c r="H96" s="34"/>
      <c r="I96" s="34"/>
      <c r="J96" s="92">
        <f>J122</f>
        <v>0</v>
      </c>
      <c r="K96" s="34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5" t="s">
        <v>100</v>
      </c>
    </row>
    <row r="97" s="9" customFormat="1" ht="24.96" customHeight="1">
      <c r="A97" s="9"/>
      <c r="B97" s="136"/>
      <c r="C97" s="9"/>
      <c r="D97" s="137" t="s">
        <v>101</v>
      </c>
      <c r="E97" s="138"/>
      <c r="F97" s="138"/>
      <c r="G97" s="138"/>
      <c r="H97" s="138"/>
      <c r="I97" s="138"/>
      <c r="J97" s="139">
        <f>J132</f>
        <v>0</v>
      </c>
      <c r="K97" s="9"/>
      <c r="L97" s="136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40"/>
      <c r="C98" s="10"/>
      <c r="D98" s="141" t="s">
        <v>102</v>
      </c>
      <c r="E98" s="142"/>
      <c r="F98" s="142"/>
      <c r="G98" s="142"/>
      <c r="H98" s="142"/>
      <c r="I98" s="142"/>
      <c r="J98" s="143">
        <f>J133</f>
        <v>0</v>
      </c>
      <c r="K98" s="10"/>
      <c r="L98" s="14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40"/>
      <c r="C99" s="10"/>
      <c r="D99" s="141" t="s">
        <v>103</v>
      </c>
      <c r="E99" s="142"/>
      <c r="F99" s="142"/>
      <c r="G99" s="142"/>
      <c r="H99" s="142"/>
      <c r="I99" s="142"/>
      <c r="J99" s="143">
        <f>J135</f>
        <v>0</v>
      </c>
      <c r="K99" s="10"/>
      <c r="L99" s="14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9" customFormat="1" ht="24.96" customHeight="1">
      <c r="A100" s="9"/>
      <c r="B100" s="136"/>
      <c r="C100" s="9"/>
      <c r="D100" s="137" t="s">
        <v>104</v>
      </c>
      <c r="E100" s="138"/>
      <c r="F100" s="138"/>
      <c r="G100" s="138"/>
      <c r="H100" s="138"/>
      <c r="I100" s="138"/>
      <c r="J100" s="139">
        <f>J137</f>
        <v>0</v>
      </c>
      <c r="K100" s="9"/>
      <c r="L100" s="136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10" customFormat="1" ht="19.92" customHeight="1">
      <c r="A101" s="10"/>
      <c r="B101" s="140"/>
      <c r="C101" s="10"/>
      <c r="D101" s="141" t="s">
        <v>105</v>
      </c>
      <c r="E101" s="142"/>
      <c r="F101" s="142"/>
      <c r="G101" s="142"/>
      <c r="H101" s="142"/>
      <c r="I101" s="142"/>
      <c r="J101" s="143">
        <f>J138</f>
        <v>0</v>
      </c>
      <c r="K101" s="10"/>
      <c r="L101" s="14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40"/>
      <c r="C102" s="10"/>
      <c r="D102" s="141" t="s">
        <v>405</v>
      </c>
      <c r="E102" s="142"/>
      <c r="F102" s="142"/>
      <c r="G102" s="142"/>
      <c r="H102" s="142"/>
      <c r="I102" s="142"/>
      <c r="J102" s="143">
        <f>J141</f>
        <v>0</v>
      </c>
      <c r="K102" s="10"/>
      <c r="L102" s="14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2" customFormat="1" ht="21.84" customHeight="1">
      <c r="A103" s="34"/>
      <c r="B103" s="35"/>
      <c r="C103" s="34"/>
      <c r="D103" s="34"/>
      <c r="E103" s="34"/>
      <c r="F103" s="34"/>
      <c r="G103" s="34"/>
      <c r="H103" s="34"/>
      <c r="I103" s="34"/>
      <c r="J103" s="34"/>
      <c r="K103" s="34"/>
      <c r="L103" s="51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</row>
    <row r="104" s="2" customFormat="1" ht="6.96" customHeight="1">
      <c r="A104" s="34"/>
      <c r="B104" s="56"/>
      <c r="C104" s="57"/>
      <c r="D104" s="57"/>
      <c r="E104" s="57"/>
      <c r="F104" s="57"/>
      <c r="G104" s="57"/>
      <c r="H104" s="57"/>
      <c r="I104" s="57"/>
      <c r="J104" s="57"/>
      <c r="K104" s="57"/>
      <c r="L104" s="51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8" s="2" customFormat="1" ht="6.96" customHeight="1">
      <c r="A108" s="34"/>
      <c r="B108" s="58"/>
      <c r="C108" s="59"/>
      <c r="D108" s="59"/>
      <c r="E108" s="59"/>
      <c r="F108" s="59"/>
      <c r="G108" s="59"/>
      <c r="H108" s="59"/>
      <c r="I108" s="59"/>
      <c r="J108" s="59"/>
      <c r="K108" s="59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="2" customFormat="1" ht="24.96" customHeight="1">
      <c r="A109" s="34"/>
      <c r="B109" s="35"/>
      <c r="C109" s="19" t="s">
        <v>106</v>
      </c>
      <c r="D109" s="34"/>
      <c r="E109" s="34"/>
      <c r="F109" s="34"/>
      <c r="G109" s="34"/>
      <c r="H109" s="34"/>
      <c r="I109" s="34"/>
      <c r="J109" s="34"/>
      <c r="K109" s="34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="2" customFormat="1" ht="6.96" customHeight="1">
      <c r="A110" s="34"/>
      <c r="B110" s="35"/>
      <c r="C110" s="34"/>
      <c r="D110" s="34"/>
      <c r="E110" s="34"/>
      <c r="F110" s="34"/>
      <c r="G110" s="34"/>
      <c r="H110" s="34"/>
      <c r="I110" s="34"/>
      <c r="J110" s="34"/>
      <c r="K110" s="34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="2" customFormat="1" ht="12" customHeight="1">
      <c r="A111" s="34"/>
      <c r="B111" s="35"/>
      <c r="C111" s="28" t="s">
        <v>16</v>
      </c>
      <c r="D111" s="34"/>
      <c r="E111" s="34"/>
      <c r="F111" s="34"/>
      <c r="G111" s="34"/>
      <c r="H111" s="34"/>
      <c r="I111" s="34"/>
      <c r="J111" s="34"/>
      <c r="K111" s="34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="2" customFormat="1" ht="16.5" customHeight="1">
      <c r="A112" s="34"/>
      <c r="B112" s="35"/>
      <c r="C112" s="34"/>
      <c r="D112" s="34"/>
      <c r="E112" s="117" t="str">
        <f>E7</f>
        <v>Rekonstrukce 1. NP domu nám. T.G. Masaryka 10, v Holicích</v>
      </c>
      <c r="F112" s="28"/>
      <c r="G112" s="28"/>
      <c r="H112" s="28"/>
      <c r="I112" s="34"/>
      <c r="J112" s="34"/>
      <c r="K112" s="34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="2" customFormat="1" ht="12" customHeight="1">
      <c r="A113" s="34"/>
      <c r="B113" s="35"/>
      <c r="C113" s="28" t="s">
        <v>94</v>
      </c>
      <c r="D113" s="34"/>
      <c r="E113" s="34"/>
      <c r="F113" s="34"/>
      <c r="G113" s="34"/>
      <c r="H113" s="34"/>
      <c r="I113" s="34"/>
      <c r="J113" s="34"/>
      <c r="K113" s="34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16.5" customHeight="1">
      <c r="A114" s="34"/>
      <c r="B114" s="35"/>
      <c r="C114" s="34"/>
      <c r="D114" s="34"/>
      <c r="E114" s="63" t="str">
        <f>E9</f>
        <v>03 - Slaboproudé rozvody</v>
      </c>
      <c r="F114" s="34"/>
      <c r="G114" s="34"/>
      <c r="H114" s="34"/>
      <c r="I114" s="34"/>
      <c r="J114" s="34"/>
      <c r="K114" s="34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6.96" customHeight="1">
      <c r="A115" s="34"/>
      <c r="B115" s="35"/>
      <c r="C115" s="34"/>
      <c r="D115" s="34"/>
      <c r="E115" s="34"/>
      <c r="F115" s="34"/>
      <c r="G115" s="34"/>
      <c r="H115" s="34"/>
      <c r="I115" s="34"/>
      <c r="J115" s="34"/>
      <c r="K115" s="34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2" customFormat="1" ht="12" customHeight="1">
      <c r="A116" s="34"/>
      <c r="B116" s="35"/>
      <c r="C116" s="28" t="s">
        <v>20</v>
      </c>
      <c r="D116" s="34"/>
      <c r="E116" s="34"/>
      <c r="F116" s="23" t="str">
        <f>F12</f>
        <v xml:space="preserve"> </v>
      </c>
      <c r="G116" s="34"/>
      <c r="H116" s="34"/>
      <c r="I116" s="28" t="s">
        <v>22</v>
      </c>
      <c r="J116" s="65" t="str">
        <f>IF(J12="","",J12)</f>
        <v>22. 9. 2022</v>
      </c>
      <c r="K116" s="34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="2" customFormat="1" ht="6.96" customHeight="1">
      <c r="A117" s="34"/>
      <c r="B117" s="35"/>
      <c r="C117" s="34"/>
      <c r="D117" s="34"/>
      <c r="E117" s="34"/>
      <c r="F117" s="34"/>
      <c r="G117" s="34"/>
      <c r="H117" s="34"/>
      <c r="I117" s="34"/>
      <c r="J117" s="34"/>
      <c r="K117" s="34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="2" customFormat="1" ht="15.15" customHeight="1">
      <c r="A118" s="34"/>
      <c r="B118" s="35"/>
      <c r="C118" s="28" t="s">
        <v>24</v>
      </c>
      <c r="D118" s="34"/>
      <c r="E118" s="34"/>
      <c r="F118" s="23" t="str">
        <f>E15</f>
        <v xml:space="preserve"> </v>
      </c>
      <c r="G118" s="34"/>
      <c r="H118" s="34"/>
      <c r="I118" s="28" t="s">
        <v>29</v>
      </c>
      <c r="J118" s="32" t="str">
        <f>E21</f>
        <v xml:space="preserve"> </v>
      </c>
      <c r="K118" s="34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="2" customFormat="1" ht="15.15" customHeight="1">
      <c r="A119" s="34"/>
      <c r="B119" s="35"/>
      <c r="C119" s="28" t="s">
        <v>27</v>
      </c>
      <c r="D119" s="34"/>
      <c r="E119" s="34"/>
      <c r="F119" s="23" t="str">
        <f>IF(E18="","",E18)</f>
        <v>Vyplň údaj</v>
      </c>
      <c r="G119" s="34"/>
      <c r="H119" s="34"/>
      <c r="I119" s="28" t="s">
        <v>31</v>
      </c>
      <c r="J119" s="32" t="str">
        <f>E24</f>
        <v xml:space="preserve"> </v>
      </c>
      <c r="K119" s="34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="2" customFormat="1" ht="10.32" customHeight="1">
      <c r="A120" s="34"/>
      <c r="B120" s="35"/>
      <c r="C120" s="34"/>
      <c r="D120" s="34"/>
      <c r="E120" s="34"/>
      <c r="F120" s="34"/>
      <c r="G120" s="34"/>
      <c r="H120" s="34"/>
      <c r="I120" s="34"/>
      <c r="J120" s="34"/>
      <c r="K120" s="34"/>
      <c r="L120" s="51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="11" customFormat="1" ht="29.28" customHeight="1">
      <c r="A121" s="144"/>
      <c r="B121" s="145"/>
      <c r="C121" s="146" t="s">
        <v>107</v>
      </c>
      <c r="D121" s="147" t="s">
        <v>58</v>
      </c>
      <c r="E121" s="147" t="s">
        <v>54</v>
      </c>
      <c r="F121" s="147" t="s">
        <v>55</v>
      </c>
      <c r="G121" s="147" t="s">
        <v>108</v>
      </c>
      <c r="H121" s="147" t="s">
        <v>109</v>
      </c>
      <c r="I121" s="147" t="s">
        <v>110</v>
      </c>
      <c r="J121" s="147" t="s">
        <v>98</v>
      </c>
      <c r="K121" s="148" t="s">
        <v>111</v>
      </c>
      <c r="L121" s="149"/>
      <c r="M121" s="82" t="s">
        <v>1</v>
      </c>
      <c r="N121" s="83" t="s">
        <v>37</v>
      </c>
      <c r="O121" s="83" t="s">
        <v>112</v>
      </c>
      <c r="P121" s="83" t="s">
        <v>113</v>
      </c>
      <c r="Q121" s="83" t="s">
        <v>114</v>
      </c>
      <c r="R121" s="83" t="s">
        <v>115</v>
      </c>
      <c r="S121" s="83" t="s">
        <v>116</v>
      </c>
      <c r="T121" s="84" t="s">
        <v>117</v>
      </c>
      <c r="U121" s="144"/>
      <c r="V121" s="144"/>
      <c r="W121" s="144"/>
      <c r="X121" s="144"/>
      <c r="Y121" s="144"/>
      <c r="Z121" s="144"/>
      <c r="AA121" s="144"/>
      <c r="AB121" s="144"/>
      <c r="AC121" s="144"/>
      <c r="AD121" s="144"/>
      <c r="AE121" s="144"/>
    </row>
    <row r="122" s="2" customFormat="1" ht="22.8" customHeight="1">
      <c r="A122" s="34"/>
      <c r="B122" s="35"/>
      <c r="C122" s="89" t="s">
        <v>118</v>
      </c>
      <c r="D122" s="34"/>
      <c r="E122" s="34"/>
      <c r="F122" s="34"/>
      <c r="G122" s="34"/>
      <c r="H122" s="34"/>
      <c r="I122" s="34"/>
      <c r="J122" s="150">
        <f>BK122</f>
        <v>0</v>
      </c>
      <c r="K122" s="34"/>
      <c r="L122" s="35"/>
      <c r="M122" s="85"/>
      <c r="N122" s="69"/>
      <c r="O122" s="86"/>
      <c r="P122" s="151">
        <f>P123+SUM(P124:P132)+P137</f>
        <v>0</v>
      </c>
      <c r="Q122" s="86"/>
      <c r="R122" s="151">
        <f>R123+SUM(R124:R132)+R137</f>
        <v>0.33600999999999998</v>
      </c>
      <c r="S122" s="86"/>
      <c r="T122" s="152">
        <f>T123+SUM(T124:T132)+T137</f>
        <v>0.184</v>
      </c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T122" s="15" t="s">
        <v>72</v>
      </c>
      <c r="AU122" s="15" t="s">
        <v>100</v>
      </c>
      <c r="BK122" s="153">
        <f>BK123+SUM(BK124:BK132)+BK137</f>
        <v>0</v>
      </c>
    </row>
    <row r="123" s="2" customFormat="1" ht="49.05" customHeight="1">
      <c r="A123" s="34"/>
      <c r="B123" s="154"/>
      <c r="C123" s="155" t="s">
        <v>81</v>
      </c>
      <c r="D123" s="155" t="s">
        <v>119</v>
      </c>
      <c r="E123" s="156" t="s">
        <v>120</v>
      </c>
      <c r="F123" s="157" t="s">
        <v>406</v>
      </c>
      <c r="G123" s="158" t="s">
        <v>122</v>
      </c>
      <c r="H123" s="159">
        <v>1</v>
      </c>
      <c r="I123" s="160"/>
      <c r="J123" s="161">
        <f>ROUND(I123*H123,2)</f>
        <v>0</v>
      </c>
      <c r="K123" s="157" t="s">
        <v>1</v>
      </c>
      <c r="L123" s="162"/>
      <c r="M123" s="163" t="s">
        <v>1</v>
      </c>
      <c r="N123" s="164" t="s">
        <v>38</v>
      </c>
      <c r="O123" s="73"/>
      <c r="P123" s="165">
        <f>O123*H123</f>
        <v>0</v>
      </c>
      <c r="Q123" s="165">
        <v>0</v>
      </c>
      <c r="R123" s="165">
        <f>Q123*H123</f>
        <v>0</v>
      </c>
      <c r="S123" s="165">
        <v>0</v>
      </c>
      <c r="T123" s="166">
        <f>S123*H123</f>
        <v>0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R123" s="167" t="s">
        <v>123</v>
      </c>
      <c r="AT123" s="167" t="s">
        <v>119</v>
      </c>
      <c r="AU123" s="167" t="s">
        <v>73</v>
      </c>
      <c r="AY123" s="15" t="s">
        <v>124</v>
      </c>
      <c r="BE123" s="168">
        <f>IF(N123="základní",J123,0)</f>
        <v>0</v>
      </c>
      <c r="BF123" s="168">
        <f>IF(N123="snížená",J123,0)</f>
        <v>0</v>
      </c>
      <c r="BG123" s="168">
        <f>IF(N123="zákl. přenesená",J123,0)</f>
        <v>0</v>
      </c>
      <c r="BH123" s="168">
        <f>IF(N123="sníž. přenesená",J123,0)</f>
        <v>0</v>
      </c>
      <c r="BI123" s="168">
        <f>IF(N123="nulová",J123,0)</f>
        <v>0</v>
      </c>
      <c r="BJ123" s="15" t="s">
        <v>81</v>
      </c>
      <c r="BK123" s="168">
        <f>ROUND(I123*H123,2)</f>
        <v>0</v>
      </c>
      <c r="BL123" s="15" t="s">
        <v>125</v>
      </c>
      <c r="BM123" s="167" t="s">
        <v>407</v>
      </c>
    </row>
    <row r="124" s="2" customFormat="1" ht="24.15" customHeight="1">
      <c r="A124" s="34"/>
      <c r="B124" s="154"/>
      <c r="C124" s="155" t="s">
        <v>220</v>
      </c>
      <c r="D124" s="155" t="s">
        <v>119</v>
      </c>
      <c r="E124" s="156" t="s">
        <v>408</v>
      </c>
      <c r="F124" s="157" t="s">
        <v>409</v>
      </c>
      <c r="G124" s="158" t="s">
        <v>122</v>
      </c>
      <c r="H124" s="159">
        <v>14</v>
      </c>
      <c r="I124" s="160"/>
      <c r="J124" s="161">
        <f>ROUND(I124*H124,2)</f>
        <v>0</v>
      </c>
      <c r="K124" s="157" t="s">
        <v>134</v>
      </c>
      <c r="L124" s="162"/>
      <c r="M124" s="163" t="s">
        <v>1</v>
      </c>
      <c r="N124" s="164" t="s">
        <v>38</v>
      </c>
      <c r="O124" s="73"/>
      <c r="P124" s="165">
        <f>O124*H124</f>
        <v>0</v>
      </c>
      <c r="Q124" s="165">
        <v>4.0000000000000003E-05</v>
      </c>
      <c r="R124" s="165">
        <f>Q124*H124</f>
        <v>0.00056000000000000006</v>
      </c>
      <c r="S124" s="165">
        <v>0</v>
      </c>
      <c r="T124" s="166">
        <f>S124*H124</f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R124" s="167" t="s">
        <v>123</v>
      </c>
      <c r="AT124" s="167" t="s">
        <v>119</v>
      </c>
      <c r="AU124" s="167" t="s">
        <v>73</v>
      </c>
      <c r="AY124" s="15" t="s">
        <v>124</v>
      </c>
      <c r="BE124" s="168">
        <f>IF(N124="základní",J124,0)</f>
        <v>0</v>
      </c>
      <c r="BF124" s="168">
        <f>IF(N124="snížená",J124,0)</f>
        <v>0</v>
      </c>
      <c r="BG124" s="168">
        <f>IF(N124="zákl. přenesená",J124,0)</f>
        <v>0</v>
      </c>
      <c r="BH124" s="168">
        <f>IF(N124="sníž. přenesená",J124,0)</f>
        <v>0</v>
      </c>
      <c r="BI124" s="168">
        <f>IF(N124="nulová",J124,0)</f>
        <v>0</v>
      </c>
      <c r="BJ124" s="15" t="s">
        <v>81</v>
      </c>
      <c r="BK124" s="168">
        <f>ROUND(I124*H124,2)</f>
        <v>0</v>
      </c>
      <c r="BL124" s="15" t="s">
        <v>125</v>
      </c>
      <c r="BM124" s="167" t="s">
        <v>410</v>
      </c>
    </row>
    <row r="125" s="2" customFormat="1" ht="16.5" customHeight="1">
      <c r="A125" s="34"/>
      <c r="B125" s="154"/>
      <c r="C125" s="155" t="s">
        <v>83</v>
      </c>
      <c r="D125" s="155" t="s">
        <v>119</v>
      </c>
      <c r="E125" s="156" t="s">
        <v>127</v>
      </c>
      <c r="F125" s="157" t="s">
        <v>411</v>
      </c>
      <c r="G125" s="158" t="s">
        <v>122</v>
      </c>
      <c r="H125" s="159">
        <v>1</v>
      </c>
      <c r="I125" s="160"/>
      <c r="J125" s="161">
        <f>ROUND(I125*H125,2)</f>
        <v>0</v>
      </c>
      <c r="K125" s="157" t="s">
        <v>1</v>
      </c>
      <c r="L125" s="162"/>
      <c r="M125" s="163" t="s">
        <v>1</v>
      </c>
      <c r="N125" s="164" t="s">
        <v>38</v>
      </c>
      <c r="O125" s="73"/>
      <c r="P125" s="165">
        <f>O125*H125</f>
        <v>0</v>
      </c>
      <c r="Q125" s="165">
        <v>0</v>
      </c>
      <c r="R125" s="165">
        <f>Q125*H125</f>
        <v>0</v>
      </c>
      <c r="S125" s="165">
        <v>0</v>
      </c>
      <c r="T125" s="166">
        <f>S125*H125</f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167" t="s">
        <v>123</v>
      </c>
      <c r="AT125" s="167" t="s">
        <v>119</v>
      </c>
      <c r="AU125" s="167" t="s">
        <v>73</v>
      </c>
      <c r="AY125" s="15" t="s">
        <v>124</v>
      </c>
      <c r="BE125" s="168">
        <f>IF(N125="základní",J125,0)</f>
        <v>0</v>
      </c>
      <c r="BF125" s="168">
        <f>IF(N125="snížená",J125,0)</f>
        <v>0</v>
      </c>
      <c r="BG125" s="168">
        <f>IF(N125="zákl. přenesená",J125,0)</f>
        <v>0</v>
      </c>
      <c r="BH125" s="168">
        <f>IF(N125="sníž. přenesená",J125,0)</f>
        <v>0</v>
      </c>
      <c r="BI125" s="168">
        <f>IF(N125="nulová",J125,0)</f>
        <v>0</v>
      </c>
      <c r="BJ125" s="15" t="s">
        <v>81</v>
      </c>
      <c r="BK125" s="168">
        <f>ROUND(I125*H125,2)</f>
        <v>0</v>
      </c>
      <c r="BL125" s="15" t="s">
        <v>125</v>
      </c>
      <c r="BM125" s="167" t="s">
        <v>412</v>
      </c>
    </row>
    <row r="126" s="2" customFormat="1" ht="66.75" customHeight="1">
      <c r="A126" s="34"/>
      <c r="B126" s="154"/>
      <c r="C126" s="155" t="s">
        <v>130</v>
      </c>
      <c r="D126" s="155" t="s">
        <v>119</v>
      </c>
      <c r="E126" s="156" t="s">
        <v>175</v>
      </c>
      <c r="F126" s="157" t="s">
        <v>413</v>
      </c>
      <c r="G126" s="158" t="s">
        <v>122</v>
      </c>
      <c r="H126" s="159">
        <v>1</v>
      </c>
      <c r="I126" s="160"/>
      <c r="J126" s="161">
        <f>ROUND(I126*H126,2)</f>
        <v>0</v>
      </c>
      <c r="K126" s="157" t="s">
        <v>1</v>
      </c>
      <c r="L126" s="162"/>
      <c r="M126" s="163" t="s">
        <v>1</v>
      </c>
      <c r="N126" s="164" t="s">
        <v>38</v>
      </c>
      <c r="O126" s="73"/>
      <c r="P126" s="165">
        <f>O126*H126</f>
        <v>0</v>
      </c>
      <c r="Q126" s="165">
        <v>0</v>
      </c>
      <c r="R126" s="165">
        <f>Q126*H126</f>
        <v>0</v>
      </c>
      <c r="S126" s="165">
        <v>0</v>
      </c>
      <c r="T126" s="166">
        <f>S126*H126</f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167" t="s">
        <v>123</v>
      </c>
      <c r="AT126" s="167" t="s">
        <v>119</v>
      </c>
      <c r="AU126" s="167" t="s">
        <v>73</v>
      </c>
      <c r="AY126" s="15" t="s">
        <v>124</v>
      </c>
      <c r="BE126" s="168">
        <f>IF(N126="základní",J126,0)</f>
        <v>0</v>
      </c>
      <c r="BF126" s="168">
        <f>IF(N126="snížená",J126,0)</f>
        <v>0</v>
      </c>
      <c r="BG126" s="168">
        <f>IF(N126="zákl. přenesená",J126,0)</f>
        <v>0</v>
      </c>
      <c r="BH126" s="168">
        <f>IF(N126="sníž. přenesená",J126,0)</f>
        <v>0</v>
      </c>
      <c r="BI126" s="168">
        <f>IF(N126="nulová",J126,0)</f>
        <v>0</v>
      </c>
      <c r="BJ126" s="15" t="s">
        <v>81</v>
      </c>
      <c r="BK126" s="168">
        <f>ROUND(I126*H126,2)</f>
        <v>0</v>
      </c>
      <c r="BL126" s="15" t="s">
        <v>125</v>
      </c>
      <c r="BM126" s="167" t="s">
        <v>414</v>
      </c>
    </row>
    <row r="127" s="2" customFormat="1" ht="24.15" customHeight="1">
      <c r="A127" s="34"/>
      <c r="B127" s="154"/>
      <c r="C127" s="155" t="s">
        <v>125</v>
      </c>
      <c r="D127" s="155" t="s">
        <v>119</v>
      </c>
      <c r="E127" s="156" t="s">
        <v>187</v>
      </c>
      <c r="F127" s="157" t="s">
        <v>188</v>
      </c>
      <c r="G127" s="158" t="s">
        <v>122</v>
      </c>
      <c r="H127" s="159">
        <v>8</v>
      </c>
      <c r="I127" s="160"/>
      <c r="J127" s="161">
        <f>ROUND(I127*H127,2)</f>
        <v>0</v>
      </c>
      <c r="K127" s="157" t="s">
        <v>134</v>
      </c>
      <c r="L127" s="162"/>
      <c r="M127" s="163" t="s">
        <v>1</v>
      </c>
      <c r="N127" s="164" t="s">
        <v>38</v>
      </c>
      <c r="O127" s="73"/>
      <c r="P127" s="165">
        <f>O127*H127</f>
        <v>0</v>
      </c>
      <c r="Q127" s="165">
        <v>3.0000000000000001E-05</v>
      </c>
      <c r="R127" s="165">
        <f>Q127*H127</f>
        <v>0.00024000000000000001</v>
      </c>
      <c r="S127" s="165">
        <v>0</v>
      </c>
      <c r="T127" s="166">
        <f>S127*H127</f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167" t="s">
        <v>123</v>
      </c>
      <c r="AT127" s="167" t="s">
        <v>119</v>
      </c>
      <c r="AU127" s="167" t="s">
        <v>73</v>
      </c>
      <c r="AY127" s="15" t="s">
        <v>124</v>
      </c>
      <c r="BE127" s="168">
        <f>IF(N127="základní",J127,0)</f>
        <v>0</v>
      </c>
      <c r="BF127" s="168">
        <f>IF(N127="snížená",J127,0)</f>
        <v>0</v>
      </c>
      <c r="BG127" s="168">
        <f>IF(N127="zákl. přenesená",J127,0)</f>
        <v>0</v>
      </c>
      <c r="BH127" s="168">
        <f>IF(N127="sníž. přenesená",J127,0)</f>
        <v>0</v>
      </c>
      <c r="BI127" s="168">
        <f>IF(N127="nulová",J127,0)</f>
        <v>0</v>
      </c>
      <c r="BJ127" s="15" t="s">
        <v>81</v>
      </c>
      <c r="BK127" s="168">
        <f>ROUND(I127*H127,2)</f>
        <v>0</v>
      </c>
      <c r="BL127" s="15" t="s">
        <v>125</v>
      </c>
      <c r="BM127" s="167" t="s">
        <v>415</v>
      </c>
    </row>
    <row r="128" s="2" customFormat="1" ht="21.75" customHeight="1">
      <c r="A128" s="34"/>
      <c r="B128" s="154"/>
      <c r="C128" s="155" t="s">
        <v>162</v>
      </c>
      <c r="D128" s="155" t="s">
        <v>119</v>
      </c>
      <c r="E128" s="156" t="s">
        <v>416</v>
      </c>
      <c r="F128" s="157" t="s">
        <v>417</v>
      </c>
      <c r="G128" s="158" t="s">
        <v>133</v>
      </c>
      <c r="H128" s="159">
        <v>24</v>
      </c>
      <c r="I128" s="160"/>
      <c r="J128" s="161">
        <f>ROUND(I128*H128,2)</f>
        <v>0</v>
      </c>
      <c r="K128" s="157" t="s">
        <v>134</v>
      </c>
      <c r="L128" s="162"/>
      <c r="M128" s="163" t="s">
        <v>1</v>
      </c>
      <c r="N128" s="164" t="s">
        <v>38</v>
      </c>
      <c r="O128" s="73"/>
      <c r="P128" s="165">
        <f>O128*H128</f>
        <v>0</v>
      </c>
      <c r="Q128" s="165">
        <v>0.00010000000000000001</v>
      </c>
      <c r="R128" s="165">
        <f>Q128*H128</f>
        <v>0.0024000000000000002</v>
      </c>
      <c r="S128" s="165">
        <v>0</v>
      </c>
      <c r="T128" s="166">
        <f>S128*H128</f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167" t="s">
        <v>123</v>
      </c>
      <c r="AT128" s="167" t="s">
        <v>119</v>
      </c>
      <c r="AU128" s="167" t="s">
        <v>73</v>
      </c>
      <c r="AY128" s="15" t="s">
        <v>124</v>
      </c>
      <c r="BE128" s="168">
        <f>IF(N128="základní",J128,0)</f>
        <v>0</v>
      </c>
      <c r="BF128" s="168">
        <f>IF(N128="snížená",J128,0)</f>
        <v>0</v>
      </c>
      <c r="BG128" s="168">
        <f>IF(N128="zákl. přenesená",J128,0)</f>
        <v>0</v>
      </c>
      <c r="BH128" s="168">
        <f>IF(N128="sníž. přenesená",J128,0)</f>
        <v>0</v>
      </c>
      <c r="BI128" s="168">
        <f>IF(N128="nulová",J128,0)</f>
        <v>0</v>
      </c>
      <c r="BJ128" s="15" t="s">
        <v>81</v>
      </c>
      <c r="BK128" s="168">
        <f>ROUND(I128*H128,2)</f>
        <v>0</v>
      </c>
      <c r="BL128" s="15" t="s">
        <v>125</v>
      </c>
      <c r="BM128" s="167" t="s">
        <v>418</v>
      </c>
    </row>
    <row r="129" s="2" customFormat="1" ht="21.75" customHeight="1">
      <c r="A129" s="34"/>
      <c r="B129" s="154"/>
      <c r="C129" s="155" t="s">
        <v>224</v>
      </c>
      <c r="D129" s="155" t="s">
        <v>119</v>
      </c>
      <c r="E129" s="156" t="s">
        <v>419</v>
      </c>
      <c r="F129" s="157" t="s">
        <v>420</v>
      </c>
      <c r="G129" s="158" t="s">
        <v>133</v>
      </c>
      <c r="H129" s="159">
        <v>68</v>
      </c>
      <c r="I129" s="160"/>
      <c r="J129" s="161">
        <f>ROUND(I129*H129,2)</f>
        <v>0</v>
      </c>
      <c r="K129" s="157" t="s">
        <v>134</v>
      </c>
      <c r="L129" s="162"/>
      <c r="M129" s="163" t="s">
        <v>1</v>
      </c>
      <c r="N129" s="164" t="s">
        <v>38</v>
      </c>
      <c r="O129" s="73"/>
      <c r="P129" s="165">
        <f>O129*H129</f>
        <v>0</v>
      </c>
      <c r="Q129" s="165">
        <v>0.00016000000000000001</v>
      </c>
      <c r="R129" s="165">
        <f>Q129*H129</f>
        <v>0.010880000000000001</v>
      </c>
      <c r="S129" s="165">
        <v>0</v>
      </c>
      <c r="T129" s="166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167" t="s">
        <v>123</v>
      </c>
      <c r="AT129" s="167" t="s">
        <v>119</v>
      </c>
      <c r="AU129" s="167" t="s">
        <v>73</v>
      </c>
      <c r="AY129" s="15" t="s">
        <v>124</v>
      </c>
      <c r="BE129" s="168">
        <f>IF(N129="základní",J129,0)</f>
        <v>0</v>
      </c>
      <c r="BF129" s="168">
        <f>IF(N129="snížená",J129,0)</f>
        <v>0</v>
      </c>
      <c r="BG129" s="168">
        <f>IF(N129="zákl. přenesená",J129,0)</f>
        <v>0</v>
      </c>
      <c r="BH129" s="168">
        <f>IF(N129="sníž. přenesená",J129,0)</f>
        <v>0</v>
      </c>
      <c r="BI129" s="168">
        <f>IF(N129="nulová",J129,0)</f>
        <v>0</v>
      </c>
      <c r="BJ129" s="15" t="s">
        <v>81</v>
      </c>
      <c r="BK129" s="168">
        <f>ROUND(I129*H129,2)</f>
        <v>0</v>
      </c>
      <c r="BL129" s="15" t="s">
        <v>125</v>
      </c>
      <c r="BM129" s="167" t="s">
        <v>421</v>
      </c>
    </row>
    <row r="130" s="2" customFormat="1" ht="16.5" customHeight="1">
      <c r="A130" s="34"/>
      <c r="B130" s="154"/>
      <c r="C130" s="155" t="s">
        <v>186</v>
      </c>
      <c r="D130" s="155" t="s">
        <v>119</v>
      </c>
      <c r="E130" s="156" t="s">
        <v>206</v>
      </c>
      <c r="F130" s="157" t="s">
        <v>422</v>
      </c>
      <c r="G130" s="158" t="s">
        <v>133</v>
      </c>
      <c r="H130" s="159">
        <v>519</v>
      </c>
      <c r="I130" s="160"/>
      <c r="J130" s="161">
        <f>ROUND(I130*H130,2)</f>
        <v>0</v>
      </c>
      <c r="K130" s="157" t="s">
        <v>1</v>
      </c>
      <c r="L130" s="162"/>
      <c r="M130" s="163" t="s">
        <v>1</v>
      </c>
      <c r="N130" s="164" t="s">
        <v>38</v>
      </c>
      <c r="O130" s="73"/>
      <c r="P130" s="165">
        <f>O130*H130</f>
        <v>0</v>
      </c>
      <c r="Q130" s="165">
        <v>0</v>
      </c>
      <c r="R130" s="165">
        <f>Q130*H130</f>
        <v>0</v>
      </c>
      <c r="S130" s="165">
        <v>0</v>
      </c>
      <c r="T130" s="166">
        <f>S130*H130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167" t="s">
        <v>123</v>
      </c>
      <c r="AT130" s="167" t="s">
        <v>119</v>
      </c>
      <c r="AU130" s="167" t="s">
        <v>73</v>
      </c>
      <c r="AY130" s="15" t="s">
        <v>124</v>
      </c>
      <c r="BE130" s="168">
        <f>IF(N130="základní",J130,0)</f>
        <v>0</v>
      </c>
      <c r="BF130" s="168">
        <f>IF(N130="snížená",J130,0)</f>
        <v>0</v>
      </c>
      <c r="BG130" s="168">
        <f>IF(N130="zákl. přenesená",J130,0)</f>
        <v>0</v>
      </c>
      <c r="BH130" s="168">
        <f>IF(N130="sníž. přenesená",J130,0)</f>
        <v>0</v>
      </c>
      <c r="BI130" s="168">
        <f>IF(N130="nulová",J130,0)</f>
        <v>0</v>
      </c>
      <c r="BJ130" s="15" t="s">
        <v>81</v>
      </c>
      <c r="BK130" s="168">
        <f>ROUND(I130*H130,2)</f>
        <v>0</v>
      </c>
      <c r="BL130" s="15" t="s">
        <v>125</v>
      </c>
      <c r="BM130" s="167" t="s">
        <v>423</v>
      </c>
    </row>
    <row r="131" s="2" customFormat="1" ht="21.75" customHeight="1">
      <c r="A131" s="34"/>
      <c r="B131" s="154"/>
      <c r="C131" s="155" t="s">
        <v>142</v>
      </c>
      <c r="D131" s="155" t="s">
        <v>119</v>
      </c>
      <c r="E131" s="156" t="s">
        <v>179</v>
      </c>
      <c r="F131" s="157" t="s">
        <v>424</v>
      </c>
      <c r="G131" s="158" t="s">
        <v>122</v>
      </c>
      <c r="H131" s="159">
        <v>8</v>
      </c>
      <c r="I131" s="160"/>
      <c r="J131" s="161">
        <f>ROUND(I131*H131,2)</f>
        <v>0</v>
      </c>
      <c r="K131" s="157" t="s">
        <v>1</v>
      </c>
      <c r="L131" s="162"/>
      <c r="M131" s="163" t="s">
        <v>1</v>
      </c>
      <c r="N131" s="164" t="s">
        <v>38</v>
      </c>
      <c r="O131" s="73"/>
      <c r="P131" s="165">
        <f>O131*H131</f>
        <v>0</v>
      </c>
      <c r="Q131" s="165">
        <v>0</v>
      </c>
      <c r="R131" s="165">
        <f>Q131*H131</f>
        <v>0</v>
      </c>
      <c r="S131" s="165">
        <v>0</v>
      </c>
      <c r="T131" s="166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167" t="s">
        <v>123</v>
      </c>
      <c r="AT131" s="167" t="s">
        <v>119</v>
      </c>
      <c r="AU131" s="167" t="s">
        <v>73</v>
      </c>
      <c r="AY131" s="15" t="s">
        <v>124</v>
      </c>
      <c r="BE131" s="168">
        <f>IF(N131="základní",J131,0)</f>
        <v>0</v>
      </c>
      <c r="BF131" s="168">
        <f>IF(N131="snížená",J131,0)</f>
        <v>0</v>
      </c>
      <c r="BG131" s="168">
        <f>IF(N131="zákl. přenesená",J131,0)</f>
        <v>0</v>
      </c>
      <c r="BH131" s="168">
        <f>IF(N131="sníž. přenesená",J131,0)</f>
        <v>0</v>
      </c>
      <c r="BI131" s="168">
        <f>IF(N131="nulová",J131,0)</f>
        <v>0</v>
      </c>
      <c r="BJ131" s="15" t="s">
        <v>81</v>
      </c>
      <c r="BK131" s="168">
        <f>ROUND(I131*H131,2)</f>
        <v>0</v>
      </c>
      <c r="BL131" s="15" t="s">
        <v>125</v>
      </c>
      <c r="BM131" s="167" t="s">
        <v>425</v>
      </c>
    </row>
    <row r="132" s="12" customFormat="1" ht="25.92" customHeight="1">
      <c r="A132" s="12"/>
      <c r="B132" s="174"/>
      <c r="C132" s="12"/>
      <c r="D132" s="175" t="s">
        <v>72</v>
      </c>
      <c r="E132" s="176" t="s">
        <v>210</v>
      </c>
      <c r="F132" s="176" t="s">
        <v>211</v>
      </c>
      <c r="G132" s="12"/>
      <c r="H132" s="12"/>
      <c r="I132" s="177"/>
      <c r="J132" s="178">
        <f>BK132</f>
        <v>0</v>
      </c>
      <c r="K132" s="12"/>
      <c r="L132" s="174"/>
      <c r="M132" s="179"/>
      <c r="N132" s="180"/>
      <c r="O132" s="180"/>
      <c r="P132" s="181">
        <f>P133+P135</f>
        <v>0</v>
      </c>
      <c r="Q132" s="180"/>
      <c r="R132" s="181">
        <f>R133+R135</f>
        <v>0.32192999999999999</v>
      </c>
      <c r="S132" s="180"/>
      <c r="T132" s="182">
        <f>T133+T135</f>
        <v>0.184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175" t="s">
        <v>81</v>
      </c>
      <c r="AT132" s="183" t="s">
        <v>72</v>
      </c>
      <c r="AU132" s="183" t="s">
        <v>73</v>
      </c>
      <c r="AY132" s="175" t="s">
        <v>124</v>
      </c>
      <c r="BK132" s="184">
        <f>BK133+BK135</f>
        <v>0</v>
      </c>
    </row>
    <row r="133" s="12" customFormat="1" ht="22.8" customHeight="1">
      <c r="A133" s="12"/>
      <c r="B133" s="174"/>
      <c r="C133" s="12"/>
      <c r="D133" s="175" t="s">
        <v>72</v>
      </c>
      <c r="E133" s="185" t="s">
        <v>162</v>
      </c>
      <c r="F133" s="185" t="s">
        <v>212</v>
      </c>
      <c r="G133" s="12"/>
      <c r="H133" s="12"/>
      <c r="I133" s="177"/>
      <c r="J133" s="186">
        <f>BK133</f>
        <v>0</v>
      </c>
      <c r="K133" s="12"/>
      <c r="L133" s="174"/>
      <c r="M133" s="179"/>
      <c r="N133" s="180"/>
      <c r="O133" s="180"/>
      <c r="P133" s="181">
        <f>P134</f>
        <v>0</v>
      </c>
      <c r="Q133" s="180"/>
      <c r="R133" s="181">
        <f>R134</f>
        <v>0.32192999999999999</v>
      </c>
      <c r="S133" s="180"/>
      <c r="T133" s="182">
        <f>T134</f>
        <v>0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175" t="s">
        <v>81</v>
      </c>
      <c r="AT133" s="183" t="s">
        <v>72</v>
      </c>
      <c r="AU133" s="183" t="s">
        <v>81</v>
      </c>
      <c r="AY133" s="175" t="s">
        <v>124</v>
      </c>
      <c r="BK133" s="184">
        <f>BK134</f>
        <v>0</v>
      </c>
    </row>
    <row r="134" s="2" customFormat="1" ht="24.15" customHeight="1">
      <c r="A134" s="34"/>
      <c r="B134" s="154"/>
      <c r="C134" s="187" t="s">
        <v>167</v>
      </c>
      <c r="D134" s="187" t="s">
        <v>214</v>
      </c>
      <c r="E134" s="188" t="s">
        <v>215</v>
      </c>
      <c r="F134" s="189" t="s">
        <v>216</v>
      </c>
      <c r="G134" s="190" t="s">
        <v>217</v>
      </c>
      <c r="H134" s="191">
        <v>6.2999999999999998</v>
      </c>
      <c r="I134" s="192"/>
      <c r="J134" s="193">
        <f>ROUND(I134*H134,2)</f>
        <v>0</v>
      </c>
      <c r="K134" s="189" t="s">
        <v>134</v>
      </c>
      <c r="L134" s="35"/>
      <c r="M134" s="194" t="s">
        <v>1</v>
      </c>
      <c r="N134" s="195" t="s">
        <v>38</v>
      </c>
      <c r="O134" s="73"/>
      <c r="P134" s="165">
        <f>O134*H134</f>
        <v>0</v>
      </c>
      <c r="Q134" s="165">
        <v>0.0511</v>
      </c>
      <c r="R134" s="165">
        <f>Q134*H134</f>
        <v>0.32192999999999999</v>
      </c>
      <c r="S134" s="165">
        <v>0</v>
      </c>
      <c r="T134" s="166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167" t="s">
        <v>125</v>
      </c>
      <c r="AT134" s="167" t="s">
        <v>214</v>
      </c>
      <c r="AU134" s="167" t="s">
        <v>83</v>
      </c>
      <c r="AY134" s="15" t="s">
        <v>124</v>
      </c>
      <c r="BE134" s="168">
        <f>IF(N134="základní",J134,0)</f>
        <v>0</v>
      </c>
      <c r="BF134" s="168">
        <f>IF(N134="snížená",J134,0)</f>
        <v>0</v>
      </c>
      <c r="BG134" s="168">
        <f>IF(N134="zákl. přenesená",J134,0)</f>
        <v>0</v>
      </c>
      <c r="BH134" s="168">
        <f>IF(N134="sníž. přenesená",J134,0)</f>
        <v>0</v>
      </c>
      <c r="BI134" s="168">
        <f>IF(N134="nulová",J134,0)</f>
        <v>0</v>
      </c>
      <c r="BJ134" s="15" t="s">
        <v>81</v>
      </c>
      <c r="BK134" s="168">
        <f>ROUND(I134*H134,2)</f>
        <v>0</v>
      </c>
      <c r="BL134" s="15" t="s">
        <v>125</v>
      </c>
      <c r="BM134" s="167" t="s">
        <v>426</v>
      </c>
    </row>
    <row r="135" s="12" customFormat="1" ht="22.8" customHeight="1">
      <c r="A135" s="12"/>
      <c r="B135" s="174"/>
      <c r="C135" s="12"/>
      <c r="D135" s="175" t="s">
        <v>72</v>
      </c>
      <c r="E135" s="185" t="s">
        <v>174</v>
      </c>
      <c r="F135" s="185" t="s">
        <v>219</v>
      </c>
      <c r="G135" s="12"/>
      <c r="H135" s="12"/>
      <c r="I135" s="177"/>
      <c r="J135" s="186">
        <f>BK135</f>
        <v>0</v>
      </c>
      <c r="K135" s="12"/>
      <c r="L135" s="174"/>
      <c r="M135" s="179"/>
      <c r="N135" s="180"/>
      <c r="O135" s="180"/>
      <c r="P135" s="181">
        <f>P136</f>
        <v>0</v>
      </c>
      <c r="Q135" s="180"/>
      <c r="R135" s="181">
        <f>R136</f>
        <v>0</v>
      </c>
      <c r="S135" s="180"/>
      <c r="T135" s="182">
        <f>T136</f>
        <v>0.184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175" t="s">
        <v>81</v>
      </c>
      <c r="AT135" s="183" t="s">
        <v>72</v>
      </c>
      <c r="AU135" s="183" t="s">
        <v>81</v>
      </c>
      <c r="AY135" s="175" t="s">
        <v>124</v>
      </c>
      <c r="BK135" s="184">
        <f>BK136</f>
        <v>0</v>
      </c>
    </row>
    <row r="136" s="2" customFormat="1" ht="24.15" customHeight="1">
      <c r="A136" s="34"/>
      <c r="B136" s="154"/>
      <c r="C136" s="187" t="s">
        <v>123</v>
      </c>
      <c r="D136" s="187" t="s">
        <v>214</v>
      </c>
      <c r="E136" s="188" t="s">
        <v>225</v>
      </c>
      <c r="F136" s="189" t="s">
        <v>226</v>
      </c>
      <c r="G136" s="190" t="s">
        <v>133</v>
      </c>
      <c r="H136" s="191">
        <v>92</v>
      </c>
      <c r="I136" s="192"/>
      <c r="J136" s="193">
        <f>ROUND(I136*H136,2)</f>
        <v>0</v>
      </c>
      <c r="K136" s="189" t="s">
        <v>134</v>
      </c>
      <c r="L136" s="35"/>
      <c r="M136" s="194" t="s">
        <v>1</v>
      </c>
      <c r="N136" s="195" t="s">
        <v>38</v>
      </c>
      <c r="O136" s="73"/>
      <c r="P136" s="165">
        <f>O136*H136</f>
        <v>0</v>
      </c>
      <c r="Q136" s="165">
        <v>0</v>
      </c>
      <c r="R136" s="165">
        <f>Q136*H136</f>
        <v>0</v>
      </c>
      <c r="S136" s="165">
        <v>0.002</v>
      </c>
      <c r="T136" s="166">
        <f>S136*H136</f>
        <v>0.184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167" t="s">
        <v>125</v>
      </c>
      <c r="AT136" s="167" t="s">
        <v>214</v>
      </c>
      <c r="AU136" s="167" t="s">
        <v>83</v>
      </c>
      <c r="AY136" s="15" t="s">
        <v>124</v>
      </c>
      <c r="BE136" s="168">
        <f>IF(N136="základní",J136,0)</f>
        <v>0</v>
      </c>
      <c r="BF136" s="168">
        <f>IF(N136="snížená",J136,0)</f>
        <v>0</v>
      </c>
      <c r="BG136" s="168">
        <f>IF(N136="zákl. přenesená",J136,0)</f>
        <v>0</v>
      </c>
      <c r="BH136" s="168">
        <f>IF(N136="sníž. přenesená",J136,0)</f>
        <v>0</v>
      </c>
      <c r="BI136" s="168">
        <f>IF(N136="nulová",J136,0)</f>
        <v>0</v>
      </c>
      <c r="BJ136" s="15" t="s">
        <v>81</v>
      </c>
      <c r="BK136" s="168">
        <f>ROUND(I136*H136,2)</f>
        <v>0</v>
      </c>
      <c r="BL136" s="15" t="s">
        <v>125</v>
      </c>
      <c r="BM136" s="167" t="s">
        <v>427</v>
      </c>
    </row>
    <row r="137" s="12" customFormat="1" ht="25.92" customHeight="1">
      <c r="A137" s="12"/>
      <c r="B137" s="174"/>
      <c r="C137" s="12"/>
      <c r="D137" s="175" t="s">
        <v>72</v>
      </c>
      <c r="E137" s="176" t="s">
        <v>228</v>
      </c>
      <c r="F137" s="176" t="s">
        <v>229</v>
      </c>
      <c r="G137" s="12"/>
      <c r="H137" s="12"/>
      <c r="I137" s="177"/>
      <c r="J137" s="178">
        <f>BK137</f>
        <v>0</v>
      </c>
      <c r="K137" s="12"/>
      <c r="L137" s="174"/>
      <c r="M137" s="179"/>
      <c r="N137" s="180"/>
      <c r="O137" s="180"/>
      <c r="P137" s="181">
        <f>P138+P141</f>
        <v>0</v>
      </c>
      <c r="Q137" s="180"/>
      <c r="R137" s="181">
        <f>R138+R141</f>
        <v>0</v>
      </c>
      <c r="S137" s="180"/>
      <c r="T137" s="182">
        <f>T138+T141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175" t="s">
        <v>83</v>
      </c>
      <c r="AT137" s="183" t="s">
        <v>72</v>
      </c>
      <c r="AU137" s="183" t="s">
        <v>73</v>
      </c>
      <c r="AY137" s="175" t="s">
        <v>124</v>
      </c>
      <c r="BK137" s="184">
        <f>BK138+BK141</f>
        <v>0</v>
      </c>
    </row>
    <row r="138" s="12" customFormat="1" ht="22.8" customHeight="1">
      <c r="A138" s="12"/>
      <c r="B138" s="174"/>
      <c r="C138" s="12"/>
      <c r="D138" s="175" t="s">
        <v>72</v>
      </c>
      <c r="E138" s="185" t="s">
        <v>230</v>
      </c>
      <c r="F138" s="185" t="s">
        <v>231</v>
      </c>
      <c r="G138" s="12"/>
      <c r="H138" s="12"/>
      <c r="I138" s="177"/>
      <c r="J138" s="186">
        <f>BK138</f>
        <v>0</v>
      </c>
      <c r="K138" s="12"/>
      <c r="L138" s="174"/>
      <c r="M138" s="179"/>
      <c r="N138" s="180"/>
      <c r="O138" s="180"/>
      <c r="P138" s="181">
        <f>SUM(P139:P140)</f>
        <v>0</v>
      </c>
      <c r="Q138" s="180"/>
      <c r="R138" s="181">
        <f>SUM(R139:R140)</f>
        <v>0</v>
      </c>
      <c r="S138" s="180"/>
      <c r="T138" s="182">
        <f>SUM(T139:T140)</f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175" t="s">
        <v>83</v>
      </c>
      <c r="AT138" s="183" t="s">
        <v>72</v>
      </c>
      <c r="AU138" s="183" t="s">
        <v>81</v>
      </c>
      <c r="AY138" s="175" t="s">
        <v>124</v>
      </c>
      <c r="BK138" s="184">
        <f>SUM(BK139:BK140)</f>
        <v>0</v>
      </c>
    </row>
    <row r="139" s="2" customFormat="1" ht="33" customHeight="1">
      <c r="A139" s="34"/>
      <c r="B139" s="154"/>
      <c r="C139" s="187" t="s">
        <v>194</v>
      </c>
      <c r="D139" s="187" t="s">
        <v>214</v>
      </c>
      <c r="E139" s="188" t="s">
        <v>237</v>
      </c>
      <c r="F139" s="189" t="s">
        <v>238</v>
      </c>
      <c r="G139" s="190" t="s">
        <v>122</v>
      </c>
      <c r="H139" s="191">
        <v>22</v>
      </c>
      <c r="I139" s="192"/>
      <c r="J139" s="193">
        <f>ROUND(I139*H139,2)</f>
        <v>0</v>
      </c>
      <c r="K139" s="189" t="s">
        <v>134</v>
      </c>
      <c r="L139" s="35"/>
      <c r="M139" s="194" t="s">
        <v>1</v>
      </c>
      <c r="N139" s="195" t="s">
        <v>38</v>
      </c>
      <c r="O139" s="73"/>
      <c r="P139" s="165">
        <f>O139*H139</f>
        <v>0</v>
      </c>
      <c r="Q139" s="165">
        <v>0</v>
      </c>
      <c r="R139" s="165">
        <f>Q139*H139</f>
        <v>0</v>
      </c>
      <c r="S139" s="165">
        <v>0</v>
      </c>
      <c r="T139" s="166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167" t="s">
        <v>213</v>
      </c>
      <c r="AT139" s="167" t="s">
        <v>214</v>
      </c>
      <c r="AU139" s="167" t="s">
        <v>83</v>
      </c>
      <c r="AY139" s="15" t="s">
        <v>124</v>
      </c>
      <c r="BE139" s="168">
        <f>IF(N139="základní",J139,0)</f>
        <v>0</v>
      </c>
      <c r="BF139" s="168">
        <f>IF(N139="snížená",J139,0)</f>
        <v>0</v>
      </c>
      <c r="BG139" s="168">
        <f>IF(N139="zákl. přenesená",J139,0)</f>
        <v>0</v>
      </c>
      <c r="BH139" s="168">
        <f>IF(N139="sníž. přenesená",J139,0)</f>
        <v>0</v>
      </c>
      <c r="BI139" s="168">
        <f>IF(N139="nulová",J139,0)</f>
        <v>0</v>
      </c>
      <c r="BJ139" s="15" t="s">
        <v>81</v>
      </c>
      <c r="BK139" s="168">
        <f>ROUND(I139*H139,2)</f>
        <v>0</v>
      </c>
      <c r="BL139" s="15" t="s">
        <v>213</v>
      </c>
      <c r="BM139" s="167" t="s">
        <v>428</v>
      </c>
    </row>
    <row r="140" s="2" customFormat="1" ht="24.15" customHeight="1">
      <c r="A140" s="34"/>
      <c r="B140" s="154"/>
      <c r="C140" s="187" t="s">
        <v>198</v>
      </c>
      <c r="D140" s="187" t="s">
        <v>214</v>
      </c>
      <c r="E140" s="188" t="s">
        <v>288</v>
      </c>
      <c r="F140" s="189" t="s">
        <v>289</v>
      </c>
      <c r="G140" s="190" t="s">
        <v>122</v>
      </c>
      <c r="H140" s="191">
        <v>1</v>
      </c>
      <c r="I140" s="192"/>
      <c r="J140" s="193">
        <f>ROUND(I140*H140,2)</f>
        <v>0</v>
      </c>
      <c r="K140" s="189" t="s">
        <v>134</v>
      </c>
      <c r="L140" s="35"/>
      <c r="M140" s="194" t="s">
        <v>1</v>
      </c>
      <c r="N140" s="195" t="s">
        <v>38</v>
      </c>
      <c r="O140" s="73"/>
      <c r="P140" s="165">
        <f>O140*H140</f>
        <v>0</v>
      </c>
      <c r="Q140" s="165">
        <v>0</v>
      </c>
      <c r="R140" s="165">
        <f>Q140*H140</f>
        <v>0</v>
      </c>
      <c r="S140" s="165">
        <v>0</v>
      </c>
      <c r="T140" s="166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167" t="s">
        <v>213</v>
      </c>
      <c r="AT140" s="167" t="s">
        <v>214</v>
      </c>
      <c r="AU140" s="167" t="s">
        <v>83</v>
      </c>
      <c r="AY140" s="15" t="s">
        <v>124</v>
      </c>
      <c r="BE140" s="168">
        <f>IF(N140="základní",J140,0)</f>
        <v>0</v>
      </c>
      <c r="BF140" s="168">
        <f>IF(N140="snížená",J140,0)</f>
        <v>0</v>
      </c>
      <c r="BG140" s="168">
        <f>IF(N140="zákl. přenesená",J140,0)</f>
        <v>0</v>
      </c>
      <c r="BH140" s="168">
        <f>IF(N140="sníž. přenesená",J140,0)</f>
        <v>0</v>
      </c>
      <c r="BI140" s="168">
        <f>IF(N140="nulová",J140,0)</f>
        <v>0</v>
      </c>
      <c r="BJ140" s="15" t="s">
        <v>81</v>
      </c>
      <c r="BK140" s="168">
        <f>ROUND(I140*H140,2)</f>
        <v>0</v>
      </c>
      <c r="BL140" s="15" t="s">
        <v>213</v>
      </c>
      <c r="BM140" s="167" t="s">
        <v>429</v>
      </c>
    </row>
    <row r="141" s="12" customFormat="1" ht="22.8" customHeight="1">
      <c r="A141" s="12"/>
      <c r="B141" s="174"/>
      <c r="C141" s="12"/>
      <c r="D141" s="175" t="s">
        <v>72</v>
      </c>
      <c r="E141" s="185" t="s">
        <v>430</v>
      </c>
      <c r="F141" s="185" t="s">
        <v>431</v>
      </c>
      <c r="G141" s="12"/>
      <c r="H141" s="12"/>
      <c r="I141" s="177"/>
      <c r="J141" s="186">
        <f>BK141</f>
        <v>0</v>
      </c>
      <c r="K141" s="12"/>
      <c r="L141" s="174"/>
      <c r="M141" s="179"/>
      <c r="N141" s="180"/>
      <c r="O141" s="180"/>
      <c r="P141" s="181">
        <f>SUM(P142:P146)</f>
        <v>0</v>
      </c>
      <c r="Q141" s="180"/>
      <c r="R141" s="181">
        <f>SUM(R142:R146)</f>
        <v>0</v>
      </c>
      <c r="S141" s="180"/>
      <c r="T141" s="182">
        <f>SUM(T142:T146)</f>
        <v>0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175" t="s">
        <v>83</v>
      </c>
      <c r="AT141" s="183" t="s">
        <v>72</v>
      </c>
      <c r="AU141" s="183" t="s">
        <v>81</v>
      </c>
      <c r="AY141" s="175" t="s">
        <v>124</v>
      </c>
      <c r="BK141" s="184">
        <f>SUM(BK142:BK146)</f>
        <v>0</v>
      </c>
    </row>
    <row r="142" s="2" customFormat="1" ht="24.15" customHeight="1">
      <c r="A142" s="34"/>
      <c r="B142" s="154"/>
      <c r="C142" s="187" t="s">
        <v>174</v>
      </c>
      <c r="D142" s="187" t="s">
        <v>214</v>
      </c>
      <c r="E142" s="188" t="s">
        <v>432</v>
      </c>
      <c r="F142" s="189" t="s">
        <v>433</v>
      </c>
      <c r="G142" s="190" t="s">
        <v>133</v>
      </c>
      <c r="H142" s="191">
        <v>92</v>
      </c>
      <c r="I142" s="192"/>
      <c r="J142" s="193">
        <f>ROUND(I142*H142,2)</f>
        <v>0</v>
      </c>
      <c r="K142" s="189" t="s">
        <v>134</v>
      </c>
      <c r="L142" s="35"/>
      <c r="M142" s="194" t="s">
        <v>1</v>
      </c>
      <c r="N142" s="195" t="s">
        <v>38</v>
      </c>
      <c r="O142" s="73"/>
      <c r="P142" s="165">
        <f>O142*H142</f>
        <v>0</v>
      </c>
      <c r="Q142" s="165">
        <v>0</v>
      </c>
      <c r="R142" s="165">
        <f>Q142*H142</f>
        <v>0</v>
      </c>
      <c r="S142" s="165">
        <v>0</v>
      </c>
      <c r="T142" s="166">
        <f>S142*H142</f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167" t="s">
        <v>213</v>
      </c>
      <c r="AT142" s="167" t="s">
        <v>214</v>
      </c>
      <c r="AU142" s="167" t="s">
        <v>83</v>
      </c>
      <c r="AY142" s="15" t="s">
        <v>124</v>
      </c>
      <c r="BE142" s="168">
        <f>IF(N142="základní",J142,0)</f>
        <v>0</v>
      </c>
      <c r="BF142" s="168">
        <f>IF(N142="snížená",J142,0)</f>
        <v>0</v>
      </c>
      <c r="BG142" s="168">
        <f>IF(N142="zákl. přenesená",J142,0)</f>
        <v>0</v>
      </c>
      <c r="BH142" s="168">
        <f>IF(N142="sníž. přenesená",J142,0)</f>
        <v>0</v>
      </c>
      <c r="BI142" s="168">
        <f>IF(N142="nulová",J142,0)</f>
        <v>0</v>
      </c>
      <c r="BJ142" s="15" t="s">
        <v>81</v>
      </c>
      <c r="BK142" s="168">
        <f>ROUND(I142*H142,2)</f>
        <v>0</v>
      </c>
      <c r="BL142" s="15" t="s">
        <v>213</v>
      </c>
      <c r="BM142" s="167" t="s">
        <v>434</v>
      </c>
    </row>
    <row r="143" s="2" customFormat="1" ht="21.75" customHeight="1">
      <c r="A143" s="34"/>
      <c r="B143" s="154"/>
      <c r="C143" s="187" t="s">
        <v>178</v>
      </c>
      <c r="D143" s="187" t="s">
        <v>214</v>
      </c>
      <c r="E143" s="188" t="s">
        <v>435</v>
      </c>
      <c r="F143" s="189" t="s">
        <v>436</v>
      </c>
      <c r="G143" s="190" t="s">
        <v>133</v>
      </c>
      <c r="H143" s="191">
        <v>519</v>
      </c>
      <c r="I143" s="192"/>
      <c r="J143" s="193">
        <f>ROUND(I143*H143,2)</f>
        <v>0</v>
      </c>
      <c r="K143" s="189" t="s">
        <v>134</v>
      </c>
      <c r="L143" s="35"/>
      <c r="M143" s="194" t="s">
        <v>1</v>
      </c>
      <c r="N143" s="195" t="s">
        <v>38</v>
      </c>
      <c r="O143" s="73"/>
      <c r="P143" s="165">
        <f>O143*H143</f>
        <v>0</v>
      </c>
      <c r="Q143" s="165">
        <v>0</v>
      </c>
      <c r="R143" s="165">
        <f>Q143*H143</f>
        <v>0</v>
      </c>
      <c r="S143" s="165">
        <v>0</v>
      </c>
      <c r="T143" s="166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167" t="s">
        <v>213</v>
      </c>
      <c r="AT143" s="167" t="s">
        <v>214</v>
      </c>
      <c r="AU143" s="167" t="s">
        <v>83</v>
      </c>
      <c r="AY143" s="15" t="s">
        <v>124</v>
      </c>
      <c r="BE143" s="168">
        <f>IF(N143="základní",J143,0)</f>
        <v>0</v>
      </c>
      <c r="BF143" s="168">
        <f>IF(N143="snížená",J143,0)</f>
        <v>0</v>
      </c>
      <c r="BG143" s="168">
        <f>IF(N143="zákl. přenesená",J143,0)</f>
        <v>0</v>
      </c>
      <c r="BH143" s="168">
        <f>IF(N143="sníž. přenesená",J143,0)</f>
        <v>0</v>
      </c>
      <c r="BI143" s="168">
        <f>IF(N143="nulová",J143,0)</f>
        <v>0</v>
      </c>
      <c r="BJ143" s="15" t="s">
        <v>81</v>
      </c>
      <c r="BK143" s="168">
        <f>ROUND(I143*H143,2)</f>
        <v>0</v>
      </c>
      <c r="BL143" s="15" t="s">
        <v>213</v>
      </c>
      <c r="BM143" s="167" t="s">
        <v>437</v>
      </c>
    </row>
    <row r="144" s="2" customFormat="1" ht="16.5" customHeight="1">
      <c r="A144" s="34"/>
      <c r="B144" s="154"/>
      <c r="C144" s="187" t="s">
        <v>8</v>
      </c>
      <c r="D144" s="187" t="s">
        <v>214</v>
      </c>
      <c r="E144" s="188" t="s">
        <v>438</v>
      </c>
      <c r="F144" s="189" t="s">
        <v>439</v>
      </c>
      <c r="G144" s="190" t="s">
        <v>122</v>
      </c>
      <c r="H144" s="191">
        <v>1</v>
      </c>
      <c r="I144" s="192"/>
      <c r="J144" s="193">
        <f>ROUND(I144*H144,2)</f>
        <v>0</v>
      </c>
      <c r="K144" s="189" t="s">
        <v>134</v>
      </c>
      <c r="L144" s="35"/>
      <c r="M144" s="194" t="s">
        <v>1</v>
      </c>
      <c r="N144" s="195" t="s">
        <v>38</v>
      </c>
      <c r="O144" s="73"/>
      <c r="P144" s="165">
        <f>O144*H144</f>
        <v>0</v>
      </c>
      <c r="Q144" s="165">
        <v>0</v>
      </c>
      <c r="R144" s="165">
        <f>Q144*H144</f>
        <v>0</v>
      </c>
      <c r="S144" s="165">
        <v>0</v>
      </c>
      <c r="T144" s="166">
        <f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167" t="s">
        <v>213</v>
      </c>
      <c r="AT144" s="167" t="s">
        <v>214</v>
      </c>
      <c r="AU144" s="167" t="s">
        <v>83</v>
      </c>
      <c r="AY144" s="15" t="s">
        <v>124</v>
      </c>
      <c r="BE144" s="168">
        <f>IF(N144="základní",J144,0)</f>
        <v>0</v>
      </c>
      <c r="BF144" s="168">
        <f>IF(N144="snížená",J144,0)</f>
        <v>0</v>
      </c>
      <c r="BG144" s="168">
        <f>IF(N144="zákl. přenesená",J144,0)</f>
        <v>0</v>
      </c>
      <c r="BH144" s="168">
        <f>IF(N144="sníž. přenesená",J144,0)</f>
        <v>0</v>
      </c>
      <c r="BI144" s="168">
        <f>IF(N144="nulová",J144,0)</f>
        <v>0</v>
      </c>
      <c r="BJ144" s="15" t="s">
        <v>81</v>
      </c>
      <c r="BK144" s="168">
        <f>ROUND(I144*H144,2)</f>
        <v>0</v>
      </c>
      <c r="BL144" s="15" t="s">
        <v>213</v>
      </c>
      <c r="BM144" s="167" t="s">
        <v>440</v>
      </c>
    </row>
    <row r="145" s="2" customFormat="1" ht="16.5" customHeight="1">
      <c r="A145" s="34"/>
      <c r="B145" s="154"/>
      <c r="C145" s="187" t="s">
        <v>213</v>
      </c>
      <c r="D145" s="187" t="s">
        <v>214</v>
      </c>
      <c r="E145" s="188" t="s">
        <v>441</v>
      </c>
      <c r="F145" s="189" t="s">
        <v>442</v>
      </c>
      <c r="G145" s="190" t="s">
        <v>122</v>
      </c>
      <c r="H145" s="191">
        <v>8</v>
      </c>
      <c r="I145" s="192"/>
      <c r="J145" s="193">
        <f>ROUND(I145*H145,2)</f>
        <v>0</v>
      </c>
      <c r="K145" s="189" t="s">
        <v>134</v>
      </c>
      <c r="L145" s="35"/>
      <c r="M145" s="194" t="s">
        <v>1</v>
      </c>
      <c r="N145" s="195" t="s">
        <v>38</v>
      </c>
      <c r="O145" s="73"/>
      <c r="P145" s="165">
        <f>O145*H145</f>
        <v>0</v>
      </c>
      <c r="Q145" s="165">
        <v>0</v>
      </c>
      <c r="R145" s="165">
        <f>Q145*H145</f>
        <v>0</v>
      </c>
      <c r="S145" s="165">
        <v>0</v>
      </c>
      <c r="T145" s="166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167" t="s">
        <v>213</v>
      </c>
      <c r="AT145" s="167" t="s">
        <v>214</v>
      </c>
      <c r="AU145" s="167" t="s">
        <v>83</v>
      </c>
      <c r="AY145" s="15" t="s">
        <v>124</v>
      </c>
      <c r="BE145" s="168">
        <f>IF(N145="základní",J145,0)</f>
        <v>0</v>
      </c>
      <c r="BF145" s="168">
        <f>IF(N145="snížená",J145,0)</f>
        <v>0</v>
      </c>
      <c r="BG145" s="168">
        <f>IF(N145="zákl. přenesená",J145,0)</f>
        <v>0</v>
      </c>
      <c r="BH145" s="168">
        <f>IF(N145="sníž. přenesená",J145,0)</f>
        <v>0</v>
      </c>
      <c r="BI145" s="168">
        <f>IF(N145="nulová",J145,0)</f>
        <v>0</v>
      </c>
      <c r="BJ145" s="15" t="s">
        <v>81</v>
      </c>
      <c r="BK145" s="168">
        <f>ROUND(I145*H145,2)</f>
        <v>0</v>
      </c>
      <c r="BL145" s="15" t="s">
        <v>213</v>
      </c>
      <c r="BM145" s="167" t="s">
        <v>443</v>
      </c>
    </row>
    <row r="146" s="2" customFormat="1" ht="21.75" customHeight="1">
      <c r="A146" s="34"/>
      <c r="B146" s="154"/>
      <c r="C146" s="187" t="s">
        <v>355</v>
      </c>
      <c r="D146" s="187" t="s">
        <v>214</v>
      </c>
      <c r="E146" s="188" t="s">
        <v>444</v>
      </c>
      <c r="F146" s="189" t="s">
        <v>445</v>
      </c>
      <c r="G146" s="190" t="s">
        <v>122</v>
      </c>
      <c r="H146" s="191">
        <v>16</v>
      </c>
      <c r="I146" s="192"/>
      <c r="J146" s="193">
        <f>ROUND(I146*H146,2)</f>
        <v>0</v>
      </c>
      <c r="K146" s="189" t="s">
        <v>134</v>
      </c>
      <c r="L146" s="35"/>
      <c r="M146" s="196" t="s">
        <v>1</v>
      </c>
      <c r="N146" s="197" t="s">
        <v>38</v>
      </c>
      <c r="O146" s="198"/>
      <c r="P146" s="199">
        <f>O146*H146</f>
        <v>0</v>
      </c>
      <c r="Q146" s="199">
        <v>0</v>
      </c>
      <c r="R146" s="199">
        <f>Q146*H146</f>
        <v>0</v>
      </c>
      <c r="S146" s="199">
        <v>0</v>
      </c>
      <c r="T146" s="200">
        <f>S146*H146</f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167" t="s">
        <v>213</v>
      </c>
      <c r="AT146" s="167" t="s">
        <v>214</v>
      </c>
      <c r="AU146" s="167" t="s">
        <v>83</v>
      </c>
      <c r="AY146" s="15" t="s">
        <v>124</v>
      </c>
      <c r="BE146" s="168">
        <f>IF(N146="základní",J146,0)</f>
        <v>0</v>
      </c>
      <c r="BF146" s="168">
        <f>IF(N146="snížená",J146,0)</f>
        <v>0</v>
      </c>
      <c r="BG146" s="168">
        <f>IF(N146="zákl. přenesená",J146,0)</f>
        <v>0</v>
      </c>
      <c r="BH146" s="168">
        <f>IF(N146="sníž. přenesená",J146,0)</f>
        <v>0</v>
      </c>
      <c r="BI146" s="168">
        <f>IF(N146="nulová",J146,0)</f>
        <v>0</v>
      </c>
      <c r="BJ146" s="15" t="s">
        <v>81</v>
      </c>
      <c r="BK146" s="168">
        <f>ROUND(I146*H146,2)</f>
        <v>0</v>
      </c>
      <c r="BL146" s="15" t="s">
        <v>213</v>
      </c>
      <c r="BM146" s="167" t="s">
        <v>446</v>
      </c>
    </row>
    <row r="147" s="2" customFormat="1" ht="6.96" customHeight="1">
      <c r="A147" s="34"/>
      <c r="B147" s="56"/>
      <c r="C147" s="57"/>
      <c r="D147" s="57"/>
      <c r="E147" s="57"/>
      <c r="F147" s="57"/>
      <c r="G147" s="57"/>
      <c r="H147" s="57"/>
      <c r="I147" s="57"/>
      <c r="J147" s="57"/>
      <c r="K147" s="57"/>
      <c r="L147" s="35"/>
      <c r="M147" s="34"/>
      <c r="O147" s="34"/>
      <c r="P147" s="34"/>
      <c r="Q147" s="34"/>
      <c r="R147" s="34"/>
      <c r="S147" s="34"/>
      <c r="T147" s="34"/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</row>
  </sheetData>
  <autoFilter ref="C121:K146"/>
  <mergeCells count="9">
    <mergeCell ref="E7:H7"/>
    <mergeCell ref="E9:H9"/>
    <mergeCell ref="E18:H18"/>
    <mergeCell ref="E27:H27"/>
    <mergeCell ref="E85:H85"/>
    <mergeCell ref="E87:H87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4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92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83</v>
      </c>
    </row>
    <row r="4" s="1" customFormat="1" ht="24.96" customHeight="1">
      <c r="B4" s="18"/>
      <c r="D4" s="19" t="s">
        <v>93</v>
      </c>
      <c r="L4" s="18"/>
      <c r="M4" s="116" t="s">
        <v>10</v>
      </c>
      <c r="AT4" s="15" t="s">
        <v>3</v>
      </c>
    </row>
    <row r="5" s="1" customFormat="1" ht="6.96" customHeight="1">
      <c r="B5" s="18"/>
      <c r="L5" s="18"/>
    </row>
    <row r="6" s="1" customFormat="1" ht="12" customHeight="1">
      <c r="B6" s="18"/>
      <c r="D6" s="28" t="s">
        <v>16</v>
      </c>
      <c r="L6" s="18"/>
    </row>
    <row r="7" s="1" customFormat="1" ht="16.5" customHeight="1">
      <c r="B7" s="18"/>
      <c r="E7" s="117" t="str">
        <f>'Rekapitulace stavby'!K6</f>
        <v>Rekonstrukce 1. NP domu nám. T.G. Masaryka 10, v Holicích</v>
      </c>
      <c r="F7" s="28"/>
      <c r="G7" s="28"/>
      <c r="H7" s="28"/>
      <c r="L7" s="18"/>
    </row>
    <row r="8" s="2" customFormat="1" ht="12" customHeight="1">
      <c r="A8" s="34"/>
      <c r="B8" s="35"/>
      <c r="C8" s="34"/>
      <c r="D8" s="28" t="s">
        <v>94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="2" customFormat="1" ht="16.5" customHeight="1">
      <c r="A9" s="34"/>
      <c r="B9" s="35"/>
      <c r="C9" s="34"/>
      <c r="D9" s="34"/>
      <c r="E9" s="63" t="s">
        <v>447</v>
      </c>
      <c r="F9" s="34"/>
      <c r="G9" s="34"/>
      <c r="H9" s="34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>
      <c r="A10" s="34"/>
      <c r="B10" s="35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2" customHeight="1">
      <c r="A11" s="34"/>
      <c r="B11" s="35"/>
      <c r="C11" s="34"/>
      <c r="D11" s="28" t="s">
        <v>18</v>
      </c>
      <c r="E11" s="34"/>
      <c r="F11" s="23" t="s">
        <v>1</v>
      </c>
      <c r="G11" s="34"/>
      <c r="H11" s="34"/>
      <c r="I11" s="28" t="s">
        <v>19</v>
      </c>
      <c r="J11" s="23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 ht="12" customHeight="1">
      <c r="A12" s="34"/>
      <c r="B12" s="35"/>
      <c r="C12" s="34"/>
      <c r="D12" s="28" t="s">
        <v>20</v>
      </c>
      <c r="E12" s="34"/>
      <c r="F12" s="23" t="s">
        <v>21</v>
      </c>
      <c r="G12" s="34"/>
      <c r="H12" s="34"/>
      <c r="I12" s="28" t="s">
        <v>22</v>
      </c>
      <c r="J12" s="65" t="str">
        <f>'Rekapitulace stavby'!AN8</f>
        <v>22. 9. 2022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0.8" customHeight="1">
      <c r="A13" s="34"/>
      <c r="B13" s="35"/>
      <c r="C13" s="34"/>
      <c r="D13" s="34"/>
      <c r="E13" s="34"/>
      <c r="F13" s="34"/>
      <c r="G13" s="34"/>
      <c r="H13" s="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35"/>
      <c r="C14" s="34"/>
      <c r="D14" s="28" t="s">
        <v>24</v>
      </c>
      <c r="E14" s="34"/>
      <c r="F14" s="34"/>
      <c r="G14" s="34"/>
      <c r="H14" s="34"/>
      <c r="I14" s="28" t="s">
        <v>25</v>
      </c>
      <c r="J14" s="23" t="str">
        <f>IF('Rekapitulace stavby'!AN10="","",'Rekapitulace stavby'!AN10)</f>
        <v/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8" customHeight="1">
      <c r="A15" s="34"/>
      <c r="B15" s="35"/>
      <c r="C15" s="34"/>
      <c r="D15" s="34"/>
      <c r="E15" s="23" t="str">
        <f>IF('Rekapitulace stavby'!E11="","",'Rekapitulace stavby'!E11)</f>
        <v xml:space="preserve"> </v>
      </c>
      <c r="F15" s="34"/>
      <c r="G15" s="34"/>
      <c r="H15" s="34"/>
      <c r="I15" s="28" t="s">
        <v>26</v>
      </c>
      <c r="J15" s="23" t="str">
        <f>IF('Rekapitulace stavby'!AN11="","",'Rekapitulace stavby'!AN11)</f>
        <v/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6.96" customHeight="1">
      <c r="A16" s="34"/>
      <c r="B16" s="35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2" customHeight="1">
      <c r="A17" s="34"/>
      <c r="B17" s="35"/>
      <c r="C17" s="34"/>
      <c r="D17" s="28" t="s">
        <v>27</v>
      </c>
      <c r="E17" s="34"/>
      <c r="F17" s="34"/>
      <c r="G17" s="34"/>
      <c r="H17" s="34"/>
      <c r="I17" s="28" t="s">
        <v>25</v>
      </c>
      <c r="J17" s="29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18" customHeight="1">
      <c r="A18" s="34"/>
      <c r="B18" s="35"/>
      <c r="C18" s="34"/>
      <c r="D18" s="34"/>
      <c r="E18" s="29" t="str">
        <f>'Rekapitulace stavby'!E14</f>
        <v>Vyplň údaj</v>
      </c>
      <c r="F18" s="23"/>
      <c r="G18" s="23"/>
      <c r="H18" s="23"/>
      <c r="I18" s="28" t="s">
        <v>26</v>
      </c>
      <c r="J18" s="29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6.96" customHeight="1">
      <c r="A19" s="34"/>
      <c r="B19" s="35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2" customHeight="1">
      <c r="A20" s="34"/>
      <c r="B20" s="35"/>
      <c r="C20" s="34"/>
      <c r="D20" s="28" t="s">
        <v>29</v>
      </c>
      <c r="E20" s="34"/>
      <c r="F20" s="34"/>
      <c r="G20" s="34"/>
      <c r="H20" s="34"/>
      <c r="I20" s="28" t="s">
        <v>25</v>
      </c>
      <c r="J20" s="23" t="str">
        <f>IF('Rekapitulace stavby'!AN16="","",'Rekapitulace stavby'!AN16)</f>
        <v/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18" customHeight="1">
      <c r="A21" s="34"/>
      <c r="B21" s="35"/>
      <c r="C21" s="34"/>
      <c r="D21" s="34"/>
      <c r="E21" s="23" t="str">
        <f>IF('Rekapitulace stavby'!E17="","",'Rekapitulace stavby'!E17)</f>
        <v xml:space="preserve"> </v>
      </c>
      <c r="F21" s="34"/>
      <c r="G21" s="34"/>
      <c r="H21" s="34"/>
      <c r="I21" s="28" t="s">
        <v>26</v>
      </c>
      <c r="J21" s="23" t="str">
        <f>IF('Rekapitulace stavby'!AN17="","",'Rekapitulace stavby'!AN17)</f>
        <v/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6.96" customHeight="1">
      <c r="A22" s="34"/>
      <c r="B22" s="35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2" customHeight="1">
      <c r="A23" s="34"/>
      <c r="B23" s="35"/>
      <c r="C23" s="34"/>
      <c r="D23" s="28" t="s">
        <v>31</v>
      </c>
      <c r="E23" s="34"/>
      <c r="F23" s="34"/>
      <c r="G23" s="34"/>
      <c r="H23" s="34"/>
      <c r="I23" s="28" t="s">
        <v>25</v>
      </c>
      <c r="J23" s="23" t="str">
        <f>IF('Rekapitulace stavby'!AN19="","",'Rekapitulace stavby'!AN19)</f>
        <v/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18" customHeight="1">
      <c r="A24" s="34"/>
      <c r="B24" s="35"/>
      <c r="C24" s="34"/>
      <c r="D24" s="34"/>
      <c r="E24" s="23" t="str">
        <f>IF('Rekapitulace stavby'!E20="","",'Rekapitulace stavby'!E20)</f>
        <v xml:space="preserve"> </v>
      </c>
      <c r="F24" s="34"/>
      <c r="G24" s="34"/>
      <c r="H24" s="34"/>
      <c r="I24" s="28" t="s">
        <v>26</v>
      </c>
      <c r="J24" s="23" t="str">
        <f>IF('Rekapitulace stavby'!AN20="","",'Rekapitulace stavby'!AN20)</f>
        <v/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6.96" customHeight="1">
      <c r="A25" s="34"/>
      <c r="B25" s="35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2" customHeight="1">
      <c r="A26" s="34"/>
      <c r="B26" s="35"/>
      <c r="C26" s="34"/>
      <c r="D26" s="28" t="s">
        <v>32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8" customFormat="1" ht="16.5" customHeight="1">
      <c r="A27" s="118"/>
      <c r="B27" s="119"/>
      <c r="C27" s="118"/>
      <c r="D27" s="118"/>
      <c r="E27" s="32" t="s">
        <v>1</v>
      </c>
      <c r="F27" s="32"/>
      <c r="G27" s="32"/>
      <c r="H27" s="32"/>
      <c r="I27" s="118"/>
      <c r="J27" s="118"/>
      <c r="K27" s="118"/>
      <c r="L27" s="120"/>
      <c r="S27" s="118"/>
      <c r="T27" s="118"/>
      <c r="U27" s="118"/>
      <c r="V27" s="118"/>
      <c r="W27" s="118"/>
      <c r="X27" s="118"/>
      <c r="Y27" s="118"/>
      <c r="Z27" s="118"/>
      <c r="AA27" s="118"/>
      <c r="AB27" s="118"/>
      <c r="AC27" s="118"/>
      <c r="AD27" s="118"/>
      <c r="AE27" s="118"/>
    </row>
    <row r="28" s="2" customFormat="1" ht="6.96" customHeight="1">
      <c r="A28" s="34"/>
      <c r="B28" s="35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2" customFormat="1" ht="6.96" customHeight="1">
      <c r="A29" s="34"/>
      <c r="B29" s="35"/>
      <c r="C29" s="34"/>
      <c r="D29" s="86"/>
      <c r="E29" s="86"/>
      <c r="F29" s="86"/>
      <c r="G29" s="86"/>
      <c r="H29" s="86"/>
      <c r="I29" s="86"/>
      <c r="J29" s="86"/>
      <c r="K29" s="86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="2" customFormat="1" ht="25.44" customHeight="1">
      <c r="A30" s="34"/>
      <c r="B30" s="35"/>
      <c r="C30" s="34"/>
      <c r="D30" s="121" t="s">
        <v>33</v>
      </c>
      <c r="E30" s="34"/>
      <c r="F30" s="34"/>
      <c r="G30" s="34"/>
      <c r="H30" s="34"/>
      <c r="I30" s="34"/>
      <c r="J30" s="92">
        <f>ROUND(J121,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35"/>
      <c r="C31" s="34"/>
      <c r="D31" s="86"/>
      <c r="E31" s="86"/>
      <c r="F31" s="86"/>
      <c r="G31" s="86"/>
      <c r="H31" s="86"/>
      <c r="I31" s="86"/>
      <c r="J31" s="86"/>
      <c r="K31" s="86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14.4" customHeight="1">
      <c r="A32" s="34"/>
      <c r="B32" s="35"/>
      <c r="C32" s="34"/>
      <c r="D32" s="34"/>
      <c r="E32" s="34"/>
      <c r="F32" s="39" t="s">
        <v>35</v>
      </c>
      <c r="G32" s="34"/>
      <c r="H32" s="34"/>
      <c r="I32" s="39" t="s">
        <v>34</v>
      </c>
      <c r="J32" s="39" t="s">
        <v>36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14.4" customHeight="1">
      <c r="A33" s="34"/>
      <c r="B33" s="35"/>
      <c r="C33" s="34"/>
      <c r="D33" s="122" t="s">
        <v>37</v>
      </c>
      <c r="E33" s="28" t="s">
        <v>38</v>
      </c>
      <c r="F33" s="123">
        <f>ROUND((SUM(BE121:BE140)),  2)</f>
        <v>0</v>
      </c>
      <c r="G33" s="34"/>
      <c r="H33" s="34"/>
      <c r="I33" s="124">
        <v>0.20999999999999999</v>
      </c>
      <c r="J33" s="123">
        <f>ROUND(((SUM(BE121:BE140))*I33),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35"/>
      <c r="C34" s="34"/>
      <c r="D34" s="34"/>
      <c r="E34" s="28" t="s">
        <v>39</v>
      </c>
      <c r="F34" s="123">
        <f>ROUND((SUM(BF121:BF140)),  2)</f>
        <v>0</v>
      </c>
      <c r="G34" s="34"/>
      <c r="H34" s="34"/>
      <c r="I34" s="124">
        <v>0.14999999999999999</v>
      </c>
      <c r="J34" s="123">
        <f>ROUND(((SUM(BF121:BF140))*I34),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hidden="1" s="2" customFormat="1" ht="14.4" customHeight="1">
      <c r="A35" s="34"/>
      <c r="B35" s="35"/>
      <c r="C35" s="34"/>
      <c r="D35" s="34"/>
      <c r="E35" s="28" t="s">
        <v>40</v>
      </c>
      <c r="F35" s="123">
        <f>ROUND((SUM(BG121:BG140)),  2)</f>
        <v>0</v>
      </c>
      <c r="G35" s="34"/>
      <c r="H35" s="34"/>
      <c r="I35" s="124">
        <v>0.20999999999999999</v>
      </c>
      <c r="J35" s="123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hidden="1" s="2" customFormat="1" ht="14.4" customHeight="1">
      <c r="A36" s="34"/>
      <c r="B36" s="35"/>
      <c r="C36" s="34"/>
      <c r="D36" s="34"/>
      <c r="E36" s="28" t="s">
        <v>41</v>
      </c>
      <c r="F36" s="123">
        <f>ROUND((SUM(BH121:BH140)),  2)</f>
        <v>0</v>
      </c>
      <c r="G36" s="34"/>
      <c r="H36" s="34"/>
      <c r="I36" s="124">
        <v>0.14999999999999999</v>
      </c>
      <c r="J36" s="123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35"/>
      <c r="C37" s="34"/>
      <c r="D37" s="34"/>
      <c r="E37" s="28" t="s">
        <v>42</v>
      </c>
      <c r="F37" s="123">
        <f>ROUND((SUM(BI121:BI140)),  2)</f>
        <v>0</v>
      </c>
      <c r="G37" s="34"/>
      <c r="H37" s="34"/>
      <c r="I37" s="124">
        <v>0</v>
      </c>
      <c r="J37" s="123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="2" customFormat="1" ht="6.96" customHeight="1">
      <c r="A38" s="34"/>
      <c r="B38" s="35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="2" customFormat="1" ht="25.44" customHeight="1">
      <c r="A39" s="34"/>
      <c r="B39" s="35"/>
      <c r="C39" s="125"/>
      <c r="D39" s="126" t="s">
        <v>43</v>
      </c>
      <c r="E39" s="77"/>
      <c r="F39" s="77"/>
      <c r="G39" s="127" t="s">
        <v>44</v>
      </c>
      <c r="H39" s="128" t="s">
        <v>45</v>
      </c>
      <c r="I39" s="77"/>
      <c r="J39" s="129">
        <f>SUM(J30:J37)</f>
        <v>0</v>
      </c>
      <c r="K39" s="130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14.4" customHeight="1">
      <c r="A40" s="34"/>
      <c r="B40" s="35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1" customFormat="1" ht="14.4" customHeight="1">
      <c r="B41" s="18"/>
      <c r="L41" s="18"/>
    </row>
    <row r="42" s="1" customFormat="1" ht="14.4" customHeight="1">
      <c r="B42" s="18"/>
      <c r="L42" s="18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51"/>
      <c r="D50" s="52" t="s">
        <v>46</v>
      </c>
      <c r="E50" s="53"/>
      <c r="F50" s="53"/>
      <c r="G50" s="52" t="s">
        <v>47</v>
      </c>
      <c r="H50" s="53"/>
      <c r="I50" s="53"/>
      <c r="J50" s="53"/>
      <c r="K50" s="53"/>
      <c r="L50" s="51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4"/>
      <c r="B61" s="35"/>
      <c r="C61" s="34"/>
      <c r="D61" s="54" t="s">
        <v>48</v>
      </c>
      <c r="E61" s="37"/>
      <c r="F61" s="131" t="s">
        <v>49</v>
      </c>
      <c r="G61" s="54" t="s">
        <v>48</v>
      </c>
      <c r="H61" s="37"/>
      <c r="I61" s="37"/>
      <c r="J61" s="132" t="s">
        <v>49</v>
      </c>
      <c r="K61" s="37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4"/>
      <c r="B65" s="35"/>
      <c r="C65" s="34"/>
      <c r="D65" s="52" t="s">
        <v>50</v>
      </c>
      <c r="E65" s="55"/>
      <c r="F65" s="55"/>
      <c r="G65" s="52" t="s">
        <v>51</v>
      </c>
      <c r="H65" s="55"/>
      <c r="I65" s="55"/>
      <c r="J65" s="55"/>
      <c r="K65" s="55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4"/>
      <c r="B76" s="35"/>
      <c r="C76" s="34"/>
      <c r="D76" s="54" t="s">
        <v>48</v>
      </c>
      <c r="E76" s="37"/>
      <c r="F76" s="131" t="s">
        <v>49</v>
      </c>
      <c r="G76" s="54" t="s">
        <v>48</v>
      </c>
      <c r="H76" s="37"/>
      <c r="I76" s="37"/>
      <c r="J76" s="132" t="s">
        <v>49</v>
      </c>
      <c r="K76" s="37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56"/>
      <c r="C77" s="57"/>
      <c r="D77" s="57"/>
      <c r="E77" s="57"/>
      <c r="F77" s="57"/>
      <c r="G77" s="57"/>
      <c r="H77" s="57"/>
      <c r="I77" s="57"/>
      <c r="J77" s="57"/>
      <c r="K77" s="57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58"/>
      <c r="C81" s="59"/>
      <c r="D81" s="59"/>
      <c r="E81" s="59"/>
      <c r="F81" s="59"/>
      <c r="G81" s="59"/>
      <c r="H81" s="59"/>
      <c r="I81" s="59"/>
      <c r="J81" s="59"/>
      <c r="K81" s="59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96</v>
      </c>
      <c r="D82" s="34"/>
      <c r="E82" s="34"/>
      <c r="F82" s="34"/>
      <c r="G82" s="34"/>
      <c r="H82" s="34"/>
      <c r="I82" s="34"/>
      <c r="J82" s="34"/>
      <c r="K82" s="34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4"/>
      <c r="D83" s="34"/>
      <c r="E83" s="34"/>
      <c r="F83" s="34"/>
      <c r="G83" s="34"/>
      <c r="H83" s="34"/>
      <c r="I83" s="34"/>
      <c r="J83" s="34"/>
      <c r="K83" s="34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16</v>
      </c>
      <c r="D84" s="34"/>
      <c r="E84" s="34"/>
      <c r="F84" s="34"/>
      <c r="G84" s="34"/>
      <c r="H84" s="34"/>
      <c r="I84" s="34"/>
      <c r="J84" s="34"/>
      <c r="K84" s="34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16.5" customHeight="1">
      <c r="A85" s="34"/>
      <c r="B85" s="35"/>
      <c r="C85" s="34"/>
      <c r="D85" s="34"/>
      <c r="E85" s="117" t="str">
        <f>E7</f>
        <v>Rekonstrukce 1. NP domu nám. T.G. Masaryka 10, v Holicích</v>
      </c>
      <c r="F85" s="28"/>
      <c r="G85" s="28"/>
      <c r="H85" s="28"/>
      <c r="I85" s="34"/>
      <c r="J85" s="34"/>
      <c r="K85" s="34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2" customFormat="1" ht="12" customHeight="1">
      <c r="A86" s="34"/>
      <c r="B86" s="35"/>
      <c r="C86" s="28" t="s">
        <v>94</v>
      </c>
      <c r="D86" s="34"/>
      <c r="E86" s="34"/>
      <c r="F86" s="34"/>
      <c r="G86" s="34"/>
      <c r="H86" s="34"/>
      <c r="I86" s="34"/>
      <c r="J86" s="34"/>
      <c r="K86" s="34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="2" customFormat="1" ht="16.5" customHeight="1">
      <c r="A87" s="34"/>
      <c r="B87" s="35"/>
      <c r="C87" s="34"/>
      <c r="D87" s="34"/>
      <c r="E87" s="63" t="str">
        <f>E9</f>
        <v>04 - Ostatní náklady</v>
      </c>
      <c r="F87" s="34"/>
      <c r="G87" s="34"/>
      <c r="H87" s="34"/>
      <c r="I87" s="34"/>
      <c r="J87" s="34"/>
      <c r="K87" s="34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6.96" customHeight="1">
      <c r="A88" s="34"/>
      <c r="B88" s="35"/>
      <c r="C88" s="34"/>
      <c r="D88" s="34"/>
      <c r="E88" s="34"/>
      <c r="F88" s="34"/>
      <c r="G88" s="34"/>
      <c r="H88" s="34"/>
      <c r="I88" s="34"/>
      <c r="J88" s="34"/>
      <c r="K88" s="34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2" customHeight="1">
      <c r="A89" s="34"/>
      <c r="B89" s="35"/>
      <c r="C89" s="28" t="s">
        <v>20</v>
      </c>
      <c r="D89" s="34"/>
      <c r="E89" s="34"/>
      <c r="F89" s="23" t="str">
        <f>F12</f>
        <v xml:space="preserve"> </v>
      </c>
      <c r="G89" s="34"/>
      <c r="H89" s="34"/>
      <c r="I89" s="28" t="s">
        <v>22</v>
      </c>
      <c r="J89" s="65" t="str">
        <f>IF(J12="","",J12)</f>
        <v>22. 9. 2022</v>
      </c>
      <c r="K89" s="34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4"/>
      <c r="D90" s="34"/>
      <c r="E90" s="34"/>
      <c r="F90" s="34"/>
      <c r="G90" s="34"/>
      <c r="H90" s="34"/>
      <c r="I90" s="34"/>
      <c r="J90" s="34"/>
      <c r="K90" s="34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5.15" customHeight="1">
      <c r="A91" s="34"/>
      <c r="B91" s="35"/>
      <c r="C91" s="28" t="s">
        <v>24</v>
      </c>
      <c r="D91" s="34"/>
      <c r="E91" s="34"/>
      <c r="F91" s="23" t="str">
        <f>E15</f>
        <v xml:space="preserve"> </v>
      </c>
      <c r="G91" s="34"/>
      <c r="H91" s="34"/>
      <c r="I91" s="28" t="s">
        <v>29</v>
      </c>
      <c r="J91" s="32" t="str">
        <f>E21</f>
        <v xml:space="preserve"> </v>
      </c>
      <c r="K91" s="34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15.15" customHeight="1">
      <c r="A92" s="34"/>
      <c r="B92" s="35"/>
      <c r="C92" s="28" t="s">
        <v>27</v>
      </c>
      <c r="D92" s="34"/>
      <c r="E92" s="34"/>
      <c r="F92" s="23" t="str">
        <f>IF(E18="","",E18)</f>
        <v>Vyplň údaj</v>
      </c>
      <c r="G92" s="34"/>
      <c r="H92" s="34"/>
      <c r="I92" s="28" t="s">
        <v>31</v>
      </c>
      <c r="J92" s="32" t="str">
        <f>E24</f>
        <v xml:space="preserve"> </v>
      </c>
      <c r="K92" s="34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0.32" customHeight="1">
      <c r="A93" s="34"/>
      <c r="B93" s="35"/>
      <c r="C93" s="34"/>
      <c r="D93" s="34"/>
      <c r="E93" s="34"/>
      <c r="F93" s="34"/>
      <c r="G93" s="34"/>
      <c r="H93" s="34"/>
      <c r="I93" s="34"/>
      <c r="J93" s="34"/>
      <c r="K93" s="34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29.28" customHeight="1">
      <c r="A94" s="34"/>
      <c r="B94" s="35"/>
      <c r="C94" s="133" t="s">
        <v>97</v>
      </c>
      <c r="D94" s="125"/>
      <c r="E94" s="125"/>
      <c r="F94" s="125"/>
      <c r="G94" s="125"/>
      <c r="H94" s="125"/>
      <c r="I94" s="125"/>
      <c r="J94" s="134" t="s">
        <v>98</v>
      </c>
      <c r="K94" s="125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4"/>
      <c r="D95" s="34"/>
      <c r="E95" s="34"/>
      <c r="F95" s="34"/>
      <c r="G95" s="34"/>
      <c r="H95" s="34"/>
      <c r="I95" s="34"/>
      <c r="J95" s="34"/>
      <c r="K95" s="34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2.8" customHeight="1">
      <c r="A96" s="34"/>
      <c r="B96" s="35"/>
      <c r="C96" s="135" t="s">
        <v>99</v>
      </c>
      <c r="D96" s="34"/>
      <c r="E96" s="34"/>
      <c r="F96" s="34"/>
      <c r="G96" s="34"/>
      <c r="H96" s="34"/>
      <c r="I96" s="34"/>
      <c r="J96" s="92">
        <f>J121</f>
        <v>0</v>
      </c>
      <c r="K96" s="34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5" t="s">
        <v>100</v>
      </c>
    </row>
    <row r="97" s="9" customFormat="1" ht="24.96" customHeight="1">
      <c r="A97" s="9"/>
      <c r="B97" s="136"/>
      <c r="C97" s="9"/>
      <c r="D97" s="137" t="s">
        <v>104</v>
      </c>
      <c r="E97" s="138"/>
      <c r="F97" s="138"/>
      <c r="G97" s="138"/>
      <c r="H97" s="138"/>
      <c r="I97" s="138"/>
      <c r="J97" s="139">
        <f>J122</f>
        <v>0</v>
      </c>
      <c r="K97" s="9"/>
      <c r="L97" s="136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40"/>
      <c r="C98" s="10"/>
      <c r="D98" s="141" t="s">
        <v>105</v>
      </c>
      <c r="E98" s="142"/>
      <c r="F98" s="142"/>
      <c r="G98" s="142"/>
      <c r="H98" s="142"/>
      <c r="I98" s="142"/>
      <c r="J98" s="143">
        <f>J131</f>
        <v>0</v>
      </c>
      <c r="K98" s="10"/>
      <c r="L98" s="14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40"/>
      <c r="C99" s="10"/>
      <c r="D99" s="141" t="s">
        <v>405</v>
      </c>
      <c r="E99" s="142"/>
      <c r="F99" s="142"/>
      <c r="G99" s="142"/>
      <c r="H99" s="142"/>
      <c r="I99" s="142"/>
      <c r="J99" s="143">
        <f>J135</f>
        <v>0</v>
      </c>
      <c r="K99" s="10"/>
      <c r="L99" s="14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9" customFormat="1" ht="24.96" customHeight="1">
      <c r="A100" s="9"/>
      <c r="B100" s="136"/>
      <c r="C100" s="9"/>
      <c r="D100" s="137" t="s">
        <v>448</v>
      </c>
      <c r="E100" s="138"/>
      <c r="F100" s="138"/>
      <c r="G100" s="138"/>
      <c r="H100" s="138"/>
      <c r="I100" s="138"/>
      <c r="J100" s="139">
        <f>J138</f>
        <v>0</v>
      </c>
      <c r="K100" s="9"/>
      <c r="L100" s="136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10" customFormat="1" ht="19.92" customHeight="1">
      <c r="A101" s="10"/>
      <c r="B101" s="140"/>
      <c r="C101" s="10"/>
      <c r="D101" s="141" t="s">
        <v>449</v>
      </c>
      <c r="E101" s="142"/>
      <c r="F101" s="142"/>
      <c r="G101" s="142"/>
      <c r="H101" s="142"/>
      <c r="I101" s="142"/>
      <c r="J101" s="143">
        <f>J139</f>
        <v>0</v>
      </c>
      <c r="K101" s="10"/>
      <c r="L101" s="14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2" customFormat="1" ht="21.84" customHeight="1">
      <c r="A102" s="34"/>
      <c r="B102" s="35"/>
      <c r="C102" s="34"/>
      <c r="D102" s="34"/>
      <c r="E102" s="34"/>
      <c r="F102" s="34"/>
      <c r="G102" s="34"/>
      <c r="H102" s="34"/>
      <c r="I102" s="34"/>
      <c r="J102" s="34"/>
      <c r="K102" s="34"/>
      <c r="L102" s="51"/>
      <c r="S102" s="34"/>
      <c r="T102" s="34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</row>
    <row r="103" s="2" customFormat="1" ht="6.96" customHeight="1">
      <c r="A103" s="34"/>
      <c r="B103" s="56"/>
      <c r="C103" s="57"/>
      <c r="D103" s="57"/>
      <c r="E103" s="57"/>
      <c r="F103" s="57"/>
      <c r="G103" s="57"/>
      <c r="H103" s="57"/>
      <c r="I103" s="57"/>
      <c r="J103" s="57"/>
      <c r="K103" s="57"/>
      <c r="L103" s="51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</row>
    <row r="107" s="2" customFormat="1" ht="6.96" customHeight="1">
      <c r="A107" s="34"/>
      <c r="B107" s="58"/>
      <c r="C107" s="59"/>
      <c r="D107" s="59"/>
      <c r="E107" s="59"/>
      <c r="F107" s="59"/>
      <c r="G107" s="59"/>
      <c r="H107" s="59"/>
      <c r="I107" s="59"/>
      <c r="J107" s="59"/>
      <c r="K107" s="59"/>
      <c r="L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="2" customFormat="1" ht="24.96" customHeight="1">
      <c r="A108" s="34"/>
      <c r="B108" s="35"/>
      <c r="C108" s="19" t="s">
        <v>106</v>
      </c>
      <c r="D108" s="34"/>
      <c r="E108" s="34"/>
      <c r="F108" s="34"/>
      <c r="G108" s="34"/>
      <c r="H108" s="34"/>
      <c r="I108" s="34"/>
      <c r="J108" s="34"/>
      <c r="K108" s="34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="2" customFormat="1" ht="6.96" customHeight="1">
      <c r="A109" s="34"/>
      <c r="B109" s="35"/>
      <c r="C109" s="34"/>
      <c r="D109" s="34"/>
      <c r="E109" s="34"/>
      <c r="F109" s="34"/>
      <c r="G109" s="34"/>
      <c r="H109" s="34"/>
      <c r="I109" s="34"/>
      <c r="J109" s="34"/>
      <c r="K109" s="34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="2" customFormat="1" ht="12" customHeight="1">
      <c r="A110" s="34"/>
      <c r="B110" s="35"/>
      <c r="C110" s="28" t="s">
        <v>16</v>
      </c>
      <c r="D110" s="34"/>
      <c r="E110" s="34"/>
      <c r="F110" s="34"/>
      <c r="G110" s="34"/>
      <c r="H110" s="34"/>
      <c r="I110" s="34"/>
      <c r="J110" s="34"/>
      <c r="K110" s="34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="2" customFormat="1" ht="16.5" customHeight="1">
      <c r="A111" s="34"/>
      <c r="B111" s="35"/>
      <c r="C111" s="34"/>
      <c r="D111" s="34"/>
      <c r="E111" s="117" t="str">
        <f>E7</f>
        <v>Rekonstrukce 1. NP domu nám. T.G. Masaryka 10, v Holicích</v>
      </c>
      <c r="F111" s="28"/>
      <c r="G111" s="28"/>
      <c r="H111" s="28"/>
      <c r="I111" s="34"/>
      <c r="J111" s="34"/>
      <c r="K111" s="34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="2" customFormat="1" ht="12" customHeight="1">
      <c r="A112" s="34"/>
      <c r="B112" s="35"/>
      <c r="C112" s="28" t="s">
        <v>94</v>
      </c>
      <c r="D112" s="34"/>
      <c r="E112" s="34"/>
      <c r="F112" s="34"/>
      <c r="G112" s="34"/>
      <c r="H112" s="34"/>
      <c r="I112" s="34"/>
      <c r="J112" s="34"/>
      <c r="K112" s="34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="2" customFormat="1" ht="16.5" customHeight="1">
      <c r="A113" s="34"/>
      <c r="B113" s="35"/>
      <c r="C113" s="34"/>
      <c r="D113" s="34"/>
      <c r="E113" s="63" t="str">
        <f>E9</f>
        <v>04 - Ostatní náklady</v>
      </c>
      <c r="F113" s="34"/>
      <c r="G113" s="34"/>
      <c r="H113" s="34"/>
      <c r="I113" s="34"/>
      <c r="J113" s="34"/>
      <c r="K113" s="34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6.96" customHeight="1">
      <c r="A114" s="34"/>
      <c r="B114" s="35"/>
      <c r="C114" s="34"/>
      <c r="D114" s="34"/>
      <c r="E114" s="34"/>
      <c r="F114" s="34"/>
      <c r="G114" s="34"/>
      <c r="H114" s="34"/>
      <c r="I114" s="34"/>
      <c r="J114" s="34"/>
      <c r="K114" s="34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12" customHeight="1">
      <c r="A115" s="34"/>
      <c r="B115" s="35"/>
      <c r="C115" s="28" t="s">
        <v>20</v>
      </c>
      <c r="D115" s="34"/>
      <c r="E115" s="34"/>
      <c r="F115" s="23" t="str">
        <f>F12</f>
        <v xml:space="preserve"> </v>
      </c>
      <c r="G115" s="34"/>
      <c r="H115" s="34"/>
      <c r="I115" s="28" t="s">
        <v>22</v>
      </c>
      <c r="J115" s="65" t="str">
        <f>IF(J12="","",J12)</f>
        <v>22. 9. 2022</v>
      </c>
      <c r="K115" s="34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2" customFormat="1" ht="6.96" customHeight="1">
      <c r="A116" s="34"/>
      <c r="B116" s="35"/>
      <c r="C116" s="34"/>
      <c r="D116" s="34"/>
      <c r="E116" s="34"/>
      <c r="F116" s="34"/>
      <c r="G116" s="34"/>
      <c r="H116" s="34"/>
      <c r="I116" s="34"/>
      <c r="J116" s="34"/>
      <c r="K116" s="34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="2" customFormat="1" ht="15.15" customHeight="1">
      <c r="A117" s="34"/>
      <c r="B117" s="35"/>
      <c r="C117" s="28" t="s">
        <v>24</v>
      </c>
      <c r="D117" s="34"/>
      <c r="E117" s="34"/>
      <c r="F117" s="23" t="str">
        <f>E15</f>
        <v xml:space="preserve"> </v>
      </c>
      <c r="G117" s="34"/>
      <c r="H117" s="34"/>
      <c r="I117" s="28" t="s">
        <v>29</v>
      </c>
      <c r="J117" s="32" t="str">
        <f>E21</f>
        <v xml:space="preserve"> </v>
      </c>
      <c r="K117" s="34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="2" customFormat="1" ht="15.15" customHeight="1">
      <c r="A118" s="34"/>
      <c r="B118" s="35"/>
      <c r="C118" s="28" t="s">
        <v>27</v>
      </c>
      <c r="D118" s="34"/>
      <c r="E118" s="34"/>
      <c r="F118" s="23" t="str">
        <f>IF(E18="","",E18)</f>
        <v>Vyplň údaj</v>
      </c>
      <c r="G118" s="34"/>
      <c r="H118" s="34"/>
      <c r="I118" s="28" t="s">
        <v>31</v>
      </c>
      <c r="J118" s="32" t="str">
        <f>E24</f>
        <v xml:space="preserve"> </v>
      </c>
      <c r="K118" s="34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="2" customFormat="1" ht="10.32" customHeight="1">
      <c r="A119" s="34"/>
      <c r="B119" s="35"/>
      <c r="C119" s="34"/>
      <c r="D119" s="34"/>
      <c r="E119" s="34"/>
      <c r="F119" s="34"/>
      <c r="G119" s="34"/>
      <c r="H119" s="34"/>
      <c r="I119" s="34"/>
      <c r="J119" s="34"/>
      <c r="K119" s="34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="11" customFormat="1" ht="29.28" customHeight="1">
      <c r="A120" s="144"/>
      <c r="B120" s="145"/>
      <c r="C120" s="146" t="s">
        <v>107</v>
      </c>
      <c r="D120" s="147" t="s">
        <v>58</v>
      </c>
      <c r="E120" s="147" t="s">
        <v>54</v>
      </c>
      <c r="F120" s="147" t="s">
        <v>55</v>
      </c>
      <c r="G120" s="147" t="s">
        <v>108</v>
      </c>
      <c r="H120" s="147" t="s">
        <v>109</v>
      </c>
      <c r="I120" s="147" t="s">
        <v>110</v>
      </c>
      <c r="J120" s="147" t="s">
        <v>98</v>
      </c>
      <c r="K120" s="148" t="s">
        <v>111</v>
      </c>
      <c r="L120" s="149"/>
      <c r="M120" s="82" t="s">
        <v>1</v>
      </c>
      <c r="N120" s="83" t="s">
        <v>37</v>
      </c>
      <c r="O120" s="83" t="s">
        <v>112</v>
      </c>
      <c r="P120" s="83" t="s">
        <v>113</v>
      </c>
      <c r="Q120" s="83" t="s">
        <v>114</v>
      </c>
      <c r="R120" s="83" t="s">
        <v>115</v>
      </c>
      <c r="S120" s="83" t="s">
        <v>116</v>
      </c>
      <c r="T120" s="84" t="s">
        <v>117</v>
      </c>
      <c r="U120" s="144"/>
      <c r="V120" s="144"/>
      <c r="W120" s="144"/>
      <c r="X120" s="144"/>
      <c r="Y120" s="144"/>
      <c r="Z120" s="144"/>
      <c r="AA120" s="144"/>
      <c r="AB120" s="144"/>
      <c r="AC120" s="144"/>
      <c r="AD120" s="144"/>
      <c r="AE120" s="144"/>
    </row>
    <row r="121" s="2" customFormat="1" ht="22.8" customHeight="1">
      <c r="A121" s="34"/>
      <c r="B121" s="35"/>
      <c r="C121" s="89" t="s">
        <v>118</v>
      </c>
      <c r="D121" s="34"/>
      <c r="E121" s="34"/>
      <c r="F121" s="34"/>
      <c r="G121" s="34"/>
      <c r="H121" s="34"/>
      <c r="I121" s="34"/>
      <c r="J121" s="150">
        <f>BK121</f>
        <v>0</v>
      </c>
      <c r="K121" s="34"/>
      <c r="L121" s="35"/>
      <c r="M121" s="85"/>
      <c r="N121" s="69"/>
      <c r="O121" s="86"/>
      <c r="P121" s="151">
        <f>P122+P138</f>
        <v>0</v>
      </c>
      <c r="Q121" s="86"/>
      <c r="R121" s="151">
        <f>R122+R138</f>
        <v>0</v>
      </c>
      <c r="S121" s="86"/>
      <c r="T121" s="152">
        <f>T122+T138</f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T121" s="15" t="s">
        <v>72</v>
      </c>
      <c r="AU121" s="15" t="s">
        <v>100</v>
      </c>
      <c r="BK121" s="153">
        <f>BK122+BK138</f>
        <v>0</v>
      </c>
    </row>
    <row r="122" s="12" customFormat="1" ht="25.92" customHeight="1">
      <c r="A122" s="12"/>
      <c r="B122" s="174"/>
      <c r="C122" s="12"/>
      <c r="D122" s="175" t="s">
        <v>72</v>
      </c>
      <c r="E122" s="176" t="s">
        <v>228</v>
      </c>
      <c r="F122" s="176" t="s">
        <v>229</v>
      </c>
      <c r="G122" s="12"/>
      <c r="H122" s="12"/>
      <c r="I122" s="177"/>
      <c r="J122" s="178">
        <f>BK122</f>
        <v>0</v>
      </c>
      <c r="K122" s="12"/>
      <c r="L122" s="174"/>
      <c r="M122" s="179"/>
      <c r="N122" s="180"/>
      <c r="O122" s="180"/>
      <c r="P122" s="181">
        <f>P123+SUM(P124:P131)+P135</f>
        <v>0</v>
      </c>
      <c r="Q122" s="180"/>
      <c r="R122" s="181">
        <f>R123+SUM(R124:R131)+R135</f>
        <v>0</v>
      </c>
      <c r="S122" s="180"/>
      <c r="T122" s="182">
        <f>T123+SUM(T124:T131)+T135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175" t="s">
        <v>83</v>
      </c>
      <c r="AT122" s="183" t="s">
        <v>72</v>
      </c>
      <c r="AU122" s="183" t="s">
        <v>73</v>
      </c>
      <c r="AY122" s="175" t="s">
        <v>124</v>
      </c>
      <c r="BK122" s="184">
        <f>BK123+SUM(BK124:BK131)+BK135</f>
        <v>0</v>
      </c>
    </row>
    <row r="123" s="2" customFormat="1" ht="37.8" customHeight="1">
      <c r="A123" s="34"/>
      <c r="B123" s="154"/>
      <c r="C123" s="187" t="s">
        <v>81</v>
      </c>
      <c r="D123" s="187" t="s">
        <v>214</v>
      </c>
      <c r="E123" s="188" t="s">
        <v>450</v>
      </c>
      <c r="F123" s="189" t="s">
        <v>451</v>
      </c>
      <c r="G123" s="190" t="s">
        <v>122</v>
      </c>
      <c r="H123" s="191">
        <v>1</v>
      </c>
      <c r="I123" s="192"/>
      <c r="J123" s="193">
        <f>ROUND(I123*H123,2)</f>
        <v>0</v>
      </c>
      <c r="K123" s="189" t="s">
        <v>452</v>
      </c>
      <c r="L123" s="35"/>
      <c r="M123" s="194" t="s">
        <v>1</v>
      </c>
      <c r="N123" s="195" t="s">
        <v>38</v>
      </c>
      <c r="O123" s="73"/>
      <c r="P123" s="165">
        <f>O123*H123</f>
        <v>0</v>
      </c>
      <c r="Q123" s="165">
        <v>0</v>
      </c>
      <c r="R123" s="165">
        <f>Q123*H123</f>
        <v>0</v>
      </c>
      <c r="S123" s="165">
        <v>0</v>
      </c>
      <c r="T123" s="166">
        <f>S123*H123</f>
        <v>0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R123" s="167" t="s">
        <v>213</v>
      </c>
      <c r="AT123" s="167" t="s">
        <v>214</v>
      </c>
      <c r="AU123" s="167" t="s">
        <v>81</v>
      </c>
      <c r="AY123" s="15" t="s">
        <v>124</v>
      </c>
      <c r="BE123" s="168">
        <f>IF(N123="základní",J123,0)</f>
        <v>0</v>
      </c>
      <c r="BF123" s="168">
        <f>IF(N123="snížená",J123,0)</f>
        <v>0</v>
      </c>
      <c r="BG123" s="168">
        <f>IF(N123="zákl. přenesená",J123,0)</f>
        <v>0</v>
      </c>
      <c r="BH123" s="168">
        <f>IF(N123="sníž. přenesená",J123,0)</f>
        <v>0</v>
      </c>
      <c r="BI123" s="168">
        <f>IF(N123="nulová",J123,0)</f>
        <v>0</v>
      </c>
      <c r="BJ123" s="15" t="s">
        <v>81</v>
      </c>
      <c r="BK123" s="168">
        <f>ROUND(I123*H123,2)</f>
        <v>0</v>
      </c>
      <c r="BL123" s="15" t="s">
        <v>213</v>
      </c>
      <c r="BM123" s="167" t="s">
        <v>453</v>
      </c>
    </row>
    <row r="124" s="2" customFormat="1" ht="24.15" customHeight="1">
      <c r="A124" s="34"/>
      <c r="B124" s="154"/>
      <c r="C124" s="187" t="s">
        <v>83</v>
      </c>
      <c r="D124" s="187" t="s">
        <v>214</v>
      </c>
      <c r="E124" s="188" t="s">
        <v>454</v>
      </c>
      <c r="F124" s="189" t="s">
        <v>455</v>
      </c>
      <c r="G124" s="190" t="s">
        <v>456</v>
      </c>
      <c r="H124" s="191">
        <v>2</v>
      </c>
      <c r="I124" s="192"/>
      <c r="J124" s="193">
        <f>ROUND(I124*H124,2)</f>
        <v>0</v>
      </c>
      <c r="K124" s="189" t="s">
        <v>1</v>
      </c>
      <c r="L124" s="35"/>
      <c r="M124" s="194" t="s">
        <v>1</v>
      </c>
      <c r="N124" s="195" t="s">
        <v>38</v>
      </c>
      <c r="O124" s="73"/>
      <c r="P124" s="165">
        <f>O124*H124</f>
        <v>0</v>
      </c>
      <c r="Q124" s="165">
        <v>0</v>
      </c>
      <c r="R124" s="165">
        <f>Q124*H124</f>
        <v>0</v>
      </c>
      <c r="S124" s="165">
        <v>0</v>
      </c>
      <c r="T124" s="166">
        <f>S124*H124</f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R124" s="167" t="s">
        <v>213</v>
      </c>
      <c r="AT124" s="167" t="s">
        <v>214</v>
      </c>
      <c r="AU124" s="167" t="s">
        <v>81</v>
      </c>
      <c r="AY124" s="15" t="s">
        <v>124</v>
      </c>
      <c r="BE124" s="168">
        <f>IF(N124="základní",J124,0)</f>
        <v>0</v>
      </c>
      <c r="BF124" s="168">
        <f>IF(N124="snížená",J124,0)</f>
        <v>0</v>
      </c>
      <c r="BG124" s="168">
        <f>IF(N124="zákl. přenesená",J124,0)</f>
        <v>0</v>
      </c>
      <c r="BH124" s="168">
        <f>IF(N124="sníž. přenesená",J124,0)</f>
        <v>0</v>
      </c>
      <c r="BI124" s="168">
        <f>IF(N124="nulová",J124,0)</f>
        <v>0</v>
      </c>
      <c r="BJ124" s="15" t="s">
        <v>81</v>
      </c>
      <c r="BK124" s="168">
        <f>ROUND(I124*H124,2)</f>
        <v>0</v>
      </c>
      <c r="BL124" s="15" t="s">
        <v>213</v>
      </c>
      <c r="BM124" s="167" t="s">
        <v>457</v>
      </c>
    </row>
    <row r="125" s="2" customFormat="1" ht="16.5" customHeight="1">
      <c r="A125" s="34"/>
      <c r="B125" s="154"/>
      <c r="C125" s="187" t="s">
        <v>130</v>
      </c>
      <c r="D125" s="187" t="s">
        <v>214</v>
      </c>
      <c r="E125" s="188" t="s">
        <v>120</v>
      </c>
      <c r="F125" s="189" t="s">
        <v>458</v>
      </c>
      <c r="G125" s="190" t="s">
        <v>459</v>
      </c>
      <c r="H125" s="191">
        <v>10</v>
      </c>
      <c r="I125" s="192"/>
      <c r="J125" s="193">
        <f>ROUND(I125*H125,2)</f>
        <v>0</v>
      </c>
      <c r="K125" s="189" t="s">
        <v>1</v>
      </c>
      <c r="L125" s="35"/>
      <c r="M125" s="194" t="s">
        <v>1</v>
      </c>
      <c r="N125" s="195" t="s">
        <v>38</v>
      </c>
      <c r="O125" s="73"/>
      <c r="P125" s="165">
        <f>O125*H125</f>
        <v>0</v>
      </c>
      <c r="Q125" s="165">
        <v>0</v>
      </c>
      <c r="R125" s="165">
        <f>Q125*H125</f>
        <v>0</v>
      </c>
      <c r="S125" s="165">
        <v>0</v>
      </c>
      <c r="T125" s="166">
        <f>S125*H125</f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167" t="s">
        <v>213</v>
      </c>
      <c r="AT125" s="167" t="s">
        <v>214</v>
      </c>
      <c r="AU125" s="167" t="s">
        <v>81</v>
      </c>
      <c r="AY125" s="15" t="s">
        <v>124</v>
      </c>
      <c r="BE125" s="168">
        <f>IF(N125="základní",J125,0)</f>
        <v>0</v>
      </c>
      <c r="BF125" s="168">
        <f>IF(N125="snížená",J125,0)</f>
        <v>0</v>
      </c>
      <c r="BG125" s="168">
        <f>IF(N125="zákl. přenesená",J125,0)</f>
        <v>0</v>
      </c>
      <c r="BH125" s="168">
        <f>IF(N125="sníž. přenesená",J125,0)</f>
        <v>0</v>
      </c>
      <c r="BI125" s="168">
        <f>IF(N125="nulová",J125,0)</f>
        <v>0</v>
      </c>
      <c r="BJ125" s="15" t="s">
        <v>81</v>
      </c>
      <c r="BK125" s="168">
        <f>ROUND(I125*H125,2)</f>
        <v>0</v>
      </c>
      <c r="BL125" s="15" t="s">
        <v>213</v>
      </c>
      <c r="BM125" s="167" t="s">
        <v>460</v>
      </c>
    </row>
    <row r="126" s="2" customFormat="1" ht="16.5" customHeight="1">
      <c r="A126" s="34"/>
      <c r="B126" s="154"/>
      <c r="C126" s="187" t="s">
        <v>125</v>
      </c>
      <c r="D126" s="187" t="s">
        <v>214</v>
      </c>
      <c r="E126" s="188" t="s">
        <v>127</v>
      </c>
      <c r="F126" s="189" t="s">
        <v>461</v>
      </c>
      <c r="G126" s="190" t="s">
        <v>459</v>
      </c>
      <c r="H126" s="191">
        <v>15</v>
      </c>
      <c r="I126" s="192"/>
      <c r="J126" s="193">
        <f>ROUND(I126*H126,2)</f>
        <v>0</v>
      </c>
      <c r="K126" s="189" t="s">
        <v>1</v>
      </c>
      <c r="L126" s="35"/>
      <c r="M126" s="194" t="s">
        <v>1</v>
      </c>
      <c r="N126" s="195" t="s">
        <v>38</v>
      </c>
      <c r="O126" s="73"/>
      <c r="P126" s="165">
        <f>O126*H126</f>
        <v>0</v>
      </c>
      <c r="Q126" s="165">
        <v>0</v>
      </c>
      <c r="R126" s="165">
        <f>Q126*H126</f>
        <v>0</v>
      </c>
      <c r="S126" s="165">
        <v>0</v>
      </c>
      <c r="T126" s="166">
        <f>S126*H126</f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167" t="s">
        <v>125</v>
      </c>
      <c r="AT126" s="167" t="s">
        <v>214</v>
      </c>
      <c r="AU126" s="167" t="s">
        <v>81</v>
      </c>
      <c r="AY126" s="15" t="s">
        <v>124</v>
      </c>
      <c r="BE126" s="168">
        <f>IF(N126="základní",J126,0)</f>
        <v>0</v>
      </c>
      <c r="BF126" s="168">
        <f>IF(N126="snížená",J126,0)</f>
        <v>0</v>
      </c>
      <c r="BG126" s="168">
        <f>IF(N126="zákl. přenesená",J126,0)</f>
        <v>0</v>
      </c>
      <c r="BH126" s="168">
        <f>IF(N126="sníž. přenesená",J126,0)</f>
        <v>0</v>
      </c>
      <c r="BI126" s="168">
        <f>IF(N126="nulová",J126,0)</f>
        <v>0</v>
      </c>
      <c r="BJ126" s="15" t="s">
        <v>81</v>
      </c>
      <c r="BK126" s="168">
        <f>ROUND(I126*H126,2)</f>
        <v>0</v>
      </c>
      <c r="BL126" s="15" t="s">
        <v>125</v>
      </c>
      <c r="BM126" s="167" t="s">
        <v>462</v>
      </c>
    </row>
    <row r="127" s="2" customFormat="1" ht="16.5" customHeight="1">
      <c r="A127" s="34"/>
      <c r="B127" s="154"/>
      <c r="C127" s="187" t="s">
        <v>142</v>
      </c>
      <c r="D127" s="187" t="s">
        <v>214</v>
      </c>
      <c r="E127" s="188" t="s">
        <v>463</v>
      </c>
      <c r="F127" s="189" t="s">
        <v>464</v>
      </c>
      <c r="G127" s="190" t="s">
        <v>459</v>
      </c>
      <c r="H127" s="191">
        <v>5</v>
      </c>
      <c r="I127" s="192"/>
      <c r="J127" s="193">
        <f>ROUND(I127*H127,2)</f>
        <v>0</v>
      </c>
      <c r="K127" s="189" t="s">
        <v>1</v>
      </c>
      <c r="L127" s="35"/>
      <c r="M127" s="194" t="s">
        <v>1</v>
      </c>
      <c r="N127" s="195" t="s">
        <v>38</v>
      </c>
      <c r="O127" s="73"/>
      <c r="P127" s="165">
        <f>O127*H127</f>
        <v>0</v>
      </c>
      <c r="Q127" s="165">
        <v>0</v>
      </c>
      <c r="R127" s="165">
        <f>Q127*H127</f>
        <v>0</v>
      </c>
      <c r="S127" s="165">
        <v>0</v>
      </c>
      <c r="T127" s="166">
        <f>S127*H127</f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167" t="s">
        <v>213</v>
      </c>
      <c r="AT127" s="167" t="s">
        <v>214</v>
      </c>
      <c r="AU127" s="167" t="s">
        <v>81</v>
      </c>
      <c r="AY127" s="15" t="s">
        <v>124</v>
      </c>
      <c r="BE127" s="168">
        <f>IF(N127="základní",J127,0)</f>
        <v>0</v>
      </c>
      <c r="BF127" s="168">
        <f>IF(N127="snížená",J127,0)</f>
        <v>0</v>
      </c>
      <c r="BG127" s="168">
        <f>IF(N127="zákl. přenesená",J127,0)</f>
        <v>0</v>
      </c>
      <c r="BH127" s="168">
        <f>IF(N127="sníž. přenesená",J127,0)</f>
        <v>0</v>
      </c>
      <c r="BI127" s="168">
        <f>IF(N127="nulová",J127,0)</f>
        <v>0</v>
      </c>
      <c r="BJ127" s="15" t="s">
        <v>81</v>
      </c>
      <c r="BK127" s="168">
        <f>ROUND(I127*H127,2)</f>
        <v>0</v>
      </c>
      <c r="BL127" s="15" t="s">
        <v>213</v>
      </c>
      <c r="BM127" s="167" t="s">
        <v>465</v>
      </c>
    </row>
    <row r="128" s="2" customFormat="1" ht="16.5" customHeight="1">
      <c r="A128" s="34"/>
      <c r="B128" s="154"/>
      <c r="C128" s="187" t="s">
        <v>162</v>
      </c>
      <c r="D128" s="187" t="s">
        <v>214</v>
      </c>
      <c r="E128" s="188" t="s">
        <v>466</v>
      </c>
      <c r="F128" s="189" t="s">
        <v>467</v>
      </c>
      <c r="G128" s="190" t="s">
        <v>459</v>
      </c>
      <c r="H128" s="191">
        <v>20</v>
      </c>
      <c r="I128" s="192"/>
      <c r="J128" s="193">
        <f>ROUND(I128*H128,2)</f>
        <v>0</v>
      </c>
      <c r="K128" s="189" t="s">
        <v>1</v>
      </c>
      <c r="L128" s="35"/>
      <c r="M128" s="194" t="s">
        <v>1</v>
      </c>
      <c r="N128" s="195" t="s">
        <v>38</v>
      </c>
      <c r="O128" s="73"/>
      <c r="P128" s="165">
        <f>O128*H128</f>
        <v>0</v>
      </c>
      <c r="Q128" s="165">
        <v>0</v>
      </c>
      <c r="R128" s="165">
        <f>Q128*H128</f>
        <v>0</v>
      </c>
      <c r="S128" s="165">
        <v>0</v>
      </c>
      <c r="T128" s="166">
        <f>S128*H128</f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167" t="s">
        <v>213</v>
      </c>
      <c r="AT128" s="167" t="s">
        <v>214</v>
      </c>
      <c r="AU128" s="167" t="s">
        <v>81</v>
      </c>
      <c r="AY128" s="15" t="s">
        <v>124</v>
      </c>
      <c r="BE128" s="168">
        <f>IF(N128="základní",J128,0)</f>
        <v>0</v>
      </c>
      <c r="BF128" s="168">
        <f>IF(N128="snížená",J128,0)</f>
        <v>0</v>
      </c>
      <c r="BG128" s="168">
        <f>IF(N128="zákl. přenesená",J128,0)</f>
        <v>0</v>
      </c>
      <c r="BH128" s="168">
        <f>IF(N128="sníž. přenesená",J128,0)</f>
        <v>0</v>
      </c>
      <c r="BI128" s="168">
        <f>IF(N128="nulová",J128,0)</f>
        <v>0</v>
      </c>
      <c r="BJ128" s="15" t="s">
        <v>81</v>
      </c>
      <c r="BK128" s="168">
        <f>ROUND(I128*H128,2)</f>
        <v>0</v>
      </c>
      <c r="BL128" s="15" t="s">
        <v>213</v>
      </c>
      <c r="BM128" s="167" t="s">
        <v>468</v>
      </c>
    </row>
    <row r="129" s="2" customFormat="1" ht="24.15" customHeight="1">
      <c r="A129" s="34"/>
      <c r="B129" s="154"/>
      <c r="C129" s="155" t="s">
        <v>167</v>
      </c>
      <c r="D129" s="155" t="s">
        <v>119</v>
      </c>
      <c r="E129" s="156" t="s">
        <v>469</v>
      </c>
      <c r="F129" s="157" t="s">
        <v>470</v>
      </c>
      <c r="G129" s="158" t="s">
        <v>208</v>
      </c>
      <c r="H129" s="159">
        <v>1</v>
      </c>
      <c r="I129" s="160"/>
      <c r="J129" s="161">
        <f>ROUND(I129*H129,2)</f>
        <v>0</v>
      </c>
      <c r="K129" s="157" t="s">
        <v>1</v>
      </c>
      <c r="L129" s="162"/>
      <c r="M129" s="163" t="s">
        <v>1</v>
      </c>
      <c r="N129" s="164" t="s">
        <v>38</v>
      </c>
      <c r="O129" s="73"/>
      <c r="P129" s="165">
        <f>O129*H129</f>
        <v>0</v>
      </c>
      <c r="Q129" s="165">
        <v>0</v>
      </c>
      <c r="R129" s="165">
        <f>Q129*H129</f>
        <v>0</v>
      </c>
      <c r="S129" s="165">
        <v>0</v>
      </c>
      <c r="T129" s="166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167" t="s">
        <v>123</v>
      </c>
      <c r="AT129" s="167" t="s">
        <v>119</v>
      </c>
      <c r="AU129" s="167" t="s">
        <v>81</v>
      </c>
      <c r="AY129" s="15" t="s">
        <v>124</v>
      </c>
      <c r="BE129" s="168">
        <f>IF(N129="základní",J129,0)</f>
        <v>0</v>
      </c>
      <c r="BF129" s="168">
        <f>IF(N129="snížená",J129,0)</f>
        <v>0</v>
      </c>
      <c r="BG129" s="168">
        <f>IF(N129="zákl. přenesená",J129,0)</f>
        <v>0</v>
      </c>
      <c r="BH129" s="168">
        <f>IF(N129="sníž. přenesená",J129,0)</f>
        <v>0</v>
      </c>
      <c r="BI129" s="168">
        <f>IF(N129="nulová",J129,0)</f>
        <v>0</v>
      </c>
      <c r="BJ129" s="15" t="s">
        <v>81</v>
      </c>
      <c r="BK129" s="168">
        <f>ROUND(I129*H129,2)</f>
        <v>0</v>
      </c>
      <c r="BL129" s="15" t="s">
        <v>125</v>
      </c>
      <c r="BM129" s="167" t="s">
        <v>471</v>
      </c>
    </row>
    <row r="130" s="2" customFormat="1">
      <c r="A130" s="34"/>
      <c r="B130" s="35"/>
      <c r="C130" s="34"/>
      <c r="D130" s="169" t="s">
        <v>136</v>
      </c>
      <c r="E130" s="34"/>
      <c r="F130" s="170" t="s">
        <v>472</v>
      </c>
      <c r="G130" s="34"/>
      <c r="H130" s="34"/>
      <c r="I130" s="171"/>
      <c r="J130" s="34"/>
      <c r="K130" s="34"/>
      <c r="L130" s="35"/>
      <c r="M130" s="172"/>
      <c r="N130" s="173"/>
      <c r="O130" s="73"/>
      <c r="P130" s="73"/>
      <c r="Q130" s="73"/>
      <c r="R130" s="73"/>
      <c r="S130" s="73"/>
      <c r="T130" s="74"/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T130" s="15" t="s">
        <v>136</v>
      </c>
      <c r="AU130" s="15" t="s">
        <v>81</v>
      </c>
    </row>
    <row r="131" s="12" customFormat="1" ht="22.8" customHeight="1">
      <c r="A131" s="12"/>
      <c r="B131" s="174"/>
      <c r="C131" s="12"/>
      <c r="D131" s="175" t="s">
        <v>72</v>
      </c>
      <c r="E131" s="185" t="s">
        <v>230</v>
      </c>
      <c r="F131" s="185" t="s">
        <v>231</v>
      </c>
      <c r="G131" s="12"/>
      <c r="H131" s="12"/>
      <c r="I131" s="177"/>
      <c r="J131" s="186">
        <f>BK131</f>
        <v>0</v>
      </c>
      <c r="K131" s="12"/>
      <c r="L131" s="174"/>
      <c r="M131" s="179"/>
      <c r="N131" s="180"/>
      <c r="O131" s="180"/>
      <c r="P131" s="181">
        <f>SUM(P132:P134)</f>
        <v>0</v>
      </c>
      <c r="Q131" s="180"/>
      <c r="R131" s="181">
        <f>SUM(R132:R134)</f>
        <v>0</v>
      </c>
      <c r="S131" s="180"/>
      <c r="T131" s="182">
        <f>SUM(T132:T134)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175" t="s">
        <v>83</v>
      </c>
      <c r="AT131" s="183" t="s">
        <v>72</v>
      </c>
      <c r="AU131" s="183" t="s">
        <v>81</v>
      </c>
      <c r="AY131" s="175" t="s">
        <v>124</v>
      </c>
      <c r="BK131" s="184">
        <f>SUM(BK132:BK134)</f>
        <v>0</v>
      </c>
    </row>
    <row r="132" s="2" customFormat="1" ht="16.5" customHeight="1">
      <c r="A132" s="34"/>
      <c r="B132" s="154"/>
      <c r="C132" s="187" t="s">
        <v>186</v>
      </c>
      <c r="D132" s="187" t="s">
        <v>214</v>
      </c>
      <c r="E132" s="188" t="s">
        <v>473</v>
      </c>
      <c r="F132" s="189" t="s">
        <v>474</v>
      </c>
      <c r="G132" s="190" t="s">
        <v>475</v>
      </c>
      <c r="H132" s="191">
        <v>1</v>
      </c>
      <c r="I132" s="192"/>
      <c r="J132" s="193">
        <f>ROUND(I132*H132,2)</f>
        <v>0</v>
      </c>
      <c r="K132" s="189" t="s">
        <v>134</v>
      </c>
      <c r="L132" s="35"/>
      <c r="M132" s="194" t="s">
        <v>1</v>
      </c>
      <c r="N132" s="195" t="s">
        <v>38</v>
      </c>
      <c r="O132" s="73"/>
      <c r="P132" s="165">
        <f>O132*H132</f>
        <v>0</v>
      </c>
      <c r="Q132" s="165">
        <v>0</v>
      </c>
      <c r="R132" s="165">
        <f>Q132*H132</f>
        <v>0</v>
      </c>
      <c r="S132" s="165">
        <v>0</v>
      </c>
      <c r="T132" s="166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167" t="s">
        <v>213</v>
      </c>
      <c r="AT132" s="167" t="s">
        <v>214</v>
      </c>
      <c r="AU132" s="167" t="s">
        <v>83</v>
      </c>
      <c r="AY132" s="15" t="s">
        <v>124</v>
      </c>
      <c r="BE132" s="168">
        <f>IF(N132="základní",J132,0)</f>
        <v>0</v>
      </c>
      <c r="BF132" s="168">
        <f>IF(N132="snížená",J132,0)</f>
        <v>0</v>
      </c>
      <c r="BG132" s="168">
        <f>IF(N132="zákl. přenesená",J132,0)</f>
        <v>0</v>
      </c>
      <c r="BH132" s="168">
        <f>IF(N132="sníž. přenesená",J132,0)</f>
        <v>0</v>
      </c>
      <c r="BI132" s="168">
        <f>IF(N132="nulová",J132,0)</f>
        <v>0</v>
      </c>
      <c r="BJ132" s="15" t="s">
        <v>81</v>
      </c>
      <c r="BK132" s="168">
        <f>ROUND(I132*H132,2)</f>
        <v>0</v>
      </c>
      <c r="BL132" s="15" t="s">
        <v>213</v>
      </c>
      <c r="BM132" s="167" t="s">
        <v>476</v>
      </c>
    </row>
    <row r="133" s="2" customFormat="1" ht="24.15" customHeight="1">
      <c r="A133" s="34"/>
      <c r="B133" s="154"/>
      <c r="C133" s="187" t="s">
        <v>174</v>
      </c>
      <c r="D133" s="187" t="s">
        <v>214</v>
      </c>
      <c r="E133" s="188" t="s">
        <v>477</v>
      </c>
      <c r="F133" s="189" t="s">
        <v>478</v>
      </c>
      <c r="G133" s="190" t="s">
        <v>479</v>
      </c>
      <c r="H133" s="191">
        <v>1</v>
      </c>
      <c r="I133" s="192"/>
      <c r="J133" s="193">
        <f>ROUND(I133*H133,2)</f>
        <v>0</v>
      </c>
      <c r="K133" s="189" t="s">
        <v>134</v>
      </c>
      <c r="L133" s="35"/>
      <c r="M133" s="194" t="s">
        <v>1</v>
      </c>
      <c r="N133" s="195" t="s">
        <v>38</v>
      </c>
      <c r="O133" s="73"/>
      <c r="P133" s="165">
        <f>O133*H133</f>
        <v>0</v>
      </c>
      <c r="Q133" s="165">
        <v>0</v>
      </c>
      <c r="R133" s="165">
        <f>Q133*H133</f>
        <v>0</v>
      </c>
      <c r="S133" s="165">
        <v>0</v>
      </c>
      <c r="T133" s="166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167" t="s">
        <v>213</v>
      </c>
      <c r="AT133" s="167" t="s">
        <v>214</v>
      </c>
      <c r="AU133" s="167" t="s">
        <v>83</v>
      </c>
      <c r="AY133" s="15" t="s">
        <v>124</v>
      </c>
      <c r="BE133" s="168">
        <f>IF(N133="základní",J133,0)</f>
        <v>0</v>
      </c>
      <c r="BF133" s="168">
        <f>IF(N133="snížená",J133,0)</f>
        <v>0</v>
      </c>
      <c r="BG133" s="168">
        <f>IF(N133="zákl. přenesená",J133,0)</f>
        <v>0</v>
      </c>
      <c r="BH133" s="168">
        <f>IF(N133="sníž. přenesená",J133,0)</f>
        <v>0</v>
      </c>
      <c r="BI133" s="168">
        <f>IF(N133="nulová",J133,0)</f>
        <v>0</v>
      </c>
      <c r="BJ133" s="15" t="s">
        <v>81</v>
      </c>
      <c r="BK133" s="168">
        <f>ROUND(I133*H133,2)</f>
        <v>0</v>
      </c>
      <c r="BL133" s="15" t="s">
        <v>213</v>
      </c>
      <c r="BM133" s="167" t="s">
        <v>480</v>
      </c>
    </row>
    <row r="134" s="2" customFormat="1" ht="24.15" customHeight="1">
      <c r="A134" s="34"/>
      <c r="B134" s="154"/>
      <c r="C134" s="187" t="s">
        <v>178</v>
      </c>
      <c r="D134" s="187" t="s">
        <v>214</v>
      </c>
      <c r="E134" s="188" t="s">
        <v>481</v>
      </c>
      <c r="F134" s="189" t="s">
        <v>482</v>
      </c>
      <c r="G134" s="190" t="s">
        <v>479</v>
      </c>
      <c r="H134" s="191">
        <v>1</v>
      </c>
      <c r="I134" s="192"/>
      <c r="J134" s="193">
        <f>ROUND(I134*H134,2)</f>
        <v>0</v>
      </c>
      <c r="K134" s="189" t="s">
        <v>134</v>
      </c>
      <c r="L134" s="35"/>
      <c r="M134" s="194" t="s">
        <v>1</v>
      </c>
      <c r="N134" s="195" t="s">
        <v>38</v>
      </c>
      <c r="O134" s="73"/>
      <c r="P134" s="165">
        <f>O134*H134</f>
        <v>0</v>
      </c>
      <c r="Q134" s="165">
        <v>0</v>
      </c>
      <c r="R134" s="165">
        <f>Q134*H134</f>
        <v>0</v>
      </c>
      <c r="S134" s="165">
        <v>0</v>
      </c>
      <c r="T134" s="166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167" t="s">
        <v>213</v>
      </c>
      <c r="AT134" s="167" t="s">
        <v>214</v>
      </c>
      <c r="AU134" s="167" t="s">
        <v>83</v>
      </c>
      <c r="AY134" s="15" t="s">
        <v>124</v>
      </c>
      <c r="BE134" s="168">
        <f>IF(N134="základní",J134,0)</f>
        <v>0</v>
      </c>
      <c r="BF134" s="168">
        <f>IF(N134="snížená",J134,0)</f>
        <v>0</v>
      </c>
      <c r="BG134" s="168">
        <f>IF(N134="zákl. přenesená",J134,0)</f>
        <v>0</v>
      </c>
      <c r="BH134" s="168">
        <f>IF(N134="sníž. přenesená",J134,0)</f>
        <v>0</v>
      </c>
      <c r="BI134" s="168">
        <f>IF(N134="nulová",J134,0)</f>
        <v>0</v>
      </c>
      <c r="BJ134" s="15" t="s">
        <v>81</v>
      </c>
      <c r="BK134" s="168">
        <f>ROUND(I134*H134,2)</f>
        <v>0</v>
      </c>
      <c r="BL134" s="15" t="s">
        <v>213</v>
      </c>
      <c r="BM134" s="167" t="s">
        <v>483</v>
      </c>
    </row>
    <row r="135" s="12" customFormat="1" ht="22.8" customHeight="1">
      <c r="A135" s="12"/>
      <c r="B135" s="174"/>
      <c r="C135" s="12"/>
      <c r="D135" s="175" t="s">
        <v>72</v>
      </c>
      <c r="E135" s="185" t="s">
        <v>430</v>
      </c>
      <c r="F135" s="185" t="s">
        <v>431</v>
      </c>
      <c r="G135" s="12"/>
      <c r="H135" s="12"/>
      <c r="I135" s="177"/>
      <c r="J135" s="186">
        <f>BK135</f>
        <v>0</v>
      </c>
      <c r="K135" s="12"/>
      <c r="L135" s="174"/>
      <c r="M135" s="179"/>
      <c r="N135" s="180"/>
      <c r="O135" s="180"/>
      <c r="P135" s="181">
        <f>SUM(P136:P137)</f>
        <v>0</v>
      </c>
      <c r="Q135" s="180"/>
      <c r="R135" s="181">
        <f>SUM(R136:R137)</f>
        <v>0</v>
      </c>
      <c r="S135" s="180"/>
      <c r="T135" s="182">
        <f>SUM(T136:T137)</f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175" t="s">
        <v>83</v>
      </c>
      <c r="AT135" s="183" t="s">
        <v>72</v>
      </c>
      <c r="AU135" s="183" t="s">
        <v>81</v>
      </c>
      <c r="AY135" s="175" t="s">
        <v>124</v>
      </c>
      <c r="BK135" s="184">
        <f>SUM(BK136:BK137)</f>
        <v>0</v>
      </c>
    </row>
    <row r="136" s="2" customFormat="1" ht="24.15" customHeight="1">
      <c r="A136" s="34"/>
      <c r="B136" s="154"/>
      <c r="C136" s="187" t="s">
        <v>194</v>
      </c>
      <c r="D136" s="187" t="s">
        <v>214</v>
      </c>
      <c r="E136" s="188" t="s">
        <v>484</v>
      </c>
      <c r="F136" s="189" t="s">
        <v>485</v>
      </c>
      <c r="G136" s="190" t="s">
        <v>479</v>
      </c>
      <c r="H136" s="191">
        <v>0.5</v>
      </c>
      <c r="I136" s="192"/>
      <c r="J136" s="193">
        <f>ROUND(I136*H136,2)</f>
        <v>0</v>
      </c>
      <c r="K136" s="189" t="s">
        <v>134</v>
      </c>
      <c r="L136" s="35"/>
      <c r="M136" s="194" t="s">
        <v>1</v>
      </c>
      <c r="N136" s="195" t="s">
        <v>38</v>
      </c>
      <c r="O136" s="73"/>
      <c r="P136" s="165">
        <f>O136*H136</f>
        <v>0</v>
      </c>
      <c r="Q136" s="165">
        <v>0</v>
      </c>
      <c r="R136" s="165">
        <f>Q136*H136</f>
        <v>0</v>
      </c>
      <c r="S136" s="165">
        <v>0</v>
      </c>
      <c r="T136" s="166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167" t="s">
        <v>213</v>
      </c>
      <c r="AT136" s="167" t="s">
        <v>214</v>
      </c>
      <c r="AU136" s="167" t="s">
        <v>83</v>
      </c>
      <c r="AY136" s="15" t="s">
        <v>124</v>
      </c>
      <c r="BE136" s="168">
        <f>IF(N136="základní",J136,0)</f>
        <v>0</v>
      </c>
      <c r="BF136" s="168">
        <f>IF(N136="snížená",J136,0)</f>
        <v>0</v>
      </c>
      <c r="BG136" s="168">
        <f>IF(N136="zákl. přenesená",J136,0)</f>
        <v>0</v>
      </c>
      <c r="BH136" s="168">
        <f>IF(N136="sníž. přenesená",J136,0)</f>
        <v>0</v>
      </c>
      <c r="BI136" s="168">
        <f>IF(N136="nulová",J136,0)</f>
        <v>0</v>
      </c>
      <c r="BJ136" s="15" t="s">
        <v>81</v>
      </c>
      <c r="BK136" s="168">
        <f>ROUND(I136*H136,2)</f>
        <v>0</v>
      </c>
      <c r="BL136" s="15" t="s">
        <v>213</v>
      </c>
      <c r="BM136" s="167" t="s">
        <v>486</v>
      </c>
    </row>
    <row r="137" s="2" customFormat="1" ht="24.15" customHeight="1">
      <c r="A137" s="34"/>
      <c r="B137" s="154"/>
      <c r="C137" s="187" t="s">
        <v>198</v>
      </c>
      <c r="D137" s="187" t="s">
        <v>214</v>
      </c>
      <c r="E137" s="188" t="s">
        <v>487</v>
      </c>
      <c r="F137" s="189" t="s">
        <v>488</v>
      </c>
      <c r="G137" s="190" t="s">
        <v>479</v>
      </c>
      <c r="H137" s="191">
        <v>0.5</v>
      </c>
      <c r="I137" s="192"/>
      <c r="J137" s="193">
        <f>ROUND(I137*H137,2)</f>
        <v>0</v>
      </c>
      <c r="K137" s="189" t="s">
        <v>134</v>
      </c>
      <c r="L137" s="35"/>
      <c r="M137" s="194" t="s">
        <v>1</v>
      </c>
      <c r="N137" s="195" t="s">
        <v>38</v>
      </c>
      <c r="O137" s="73"/>
      <c r="P137" s="165">
        <f>O137*H137</f>
        <v>0</v>
      </c>
      <c r="Q137" s="165">
        <v>0</v>
      </c>
      <c r="R137" s="165">
        <f>Q137*H137</f>
        <v>0</v>
      </c>
      <c r="S137" s="165">
        <v>0</v>
      </c>
      <c r="T137" s="166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167" t="s">
        <v>213</v>
      </c>
      <c r="AT137" s="167" t="s">
        <v>214</v>
      </c>
      <c r="AU137" s="167" t="s">
        <v>83</v>
      </c>
      <c r="AY137" s="15" t="s">
        <v>124</v>
      </c>
      <c r="BE137" s="168">
        <f>IF(N137="základní",J137,0)</f>
        <v>0</v>
      </c>
      <c r="BF137" s="168">
        <f>IF(N137="snížená",J137,0)</f>
        <v>0</v>
      </c>
      <c r="BG137" s="168">
        <f>IF(N137="zákl. přenesená",J137,0)</f>
        <v>0</v>
      </c>
      <c r="BH137" s="168">
        <f>IF(N137="sníž. přenesená",J137,0)</f>
        <v>0</v>
      </c>
      <c r="BI137" s="168">
        <f>IF(N137="nulová",J137,0)</f>
        <v>0</v>
      </c>
      <c r="BJ137" s="15" t="s">
        <v>81</v>
      </c>
      <c r="BK137" s="168">
        <f>ROUND(I137*H137,2)</f>
        <v>0</v>
      </c>
      <c r="BL137" s="15" t="s">
        <v>213</v>
      </c>
      <c r="BM137" s="167" t="s">
        <v>489</v>
      </c>
    </row>
    <row r="138" s="12" customFormat="1" ht="25.92" customHeight="1">
      <c r="A138" s="12"/>
      <c r="B138" s="174"/>
      <c r="C138" s="12"/>
      <c r="D138" s="175" t="s">
        <v>72</v>
      </c>
      <c r="E138" s="176" t="s">
        <v>490</v>
      </c>
      <c r="F138" s="176" t="s">
        <v>491</v>
      </c>
      <c r="G138" s="12"/>
      <c r="H138" s="12"/>
      <c r="I138" s="177"/>
      <c r="J138" s="178">
        <f>BK138</f>
        <v>0</v>
      </c>
      <c r="K138" s="12"/>
      <c r="L138" s="174"/>
      <c r="M138" s="179"/>
      <c r="N138" s="180"/>
      <c r="O138" s="180"/>
      <c r="P138" s="181">
        <f>P139</f>
        <v>0</v>
      </c>
      <c r="Q138" s="180"/>
      <c r="R138" s="181">
        <f>R139</f>
        <v>0</v>
      </c>
      <c r="S138" s="180"/>
      <c r="T138" s="182">
        <f>T139</f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175" t="s">
        <v>142</v>
      </c>
      <c r="AT138" s="183" t="s">
        <v>72</v>
      </c>
      <c r="AU138" s="183" t="s">
        <v>73</v>
      </c>
      <c r="AY138" s="175" t="s">
        <v>124</v>
      </c>
      <c r="BK138" s="184">
        <f>BK139</f>
        <v>0</v>
      </c>
    </row>
    <row r="139" s="12" customFormat="1" ht="22.8" customHeight="1">
      <c r="A139" s="12"/>
      <c r="B139" s="174"/>
      <c r="C139" s="12"/>
      <c r="D139" s="175" t="s">
        <v>72</v>
      </c>
      <c r="E139" s="185" t="s">
        <v>492</v>
      </c>
      <c r="F139" s="185" t="s">
        <v>493</v>
      </c>
      <c r="G139" s="12"/>
      <c r="H139" s="12"/>
      <c r="I139" s="177"/>
      <c r="J139" s="186">
        <f>BK139</f>
        <v>0</v>
      </c>
      <c r="K139" s="12"/>
      <c r="L139" s="174"/>
      <c r="M139" s="179"/>
      <c r="N139" s="180"/>
      <c r="O139" s="180"/>
      <c r="P139" s="181">
        <f>P140</f>
        <v>0</v>
      </c>
      <c r="Q139" s="180"/>
      <c r="R139" s="181">
        <f>R140</f>
        <v>0</v>
      </c>
      <c r="S139" s="180"/>
      <c r="T139" s="182">
        <f>T140</f>
        <v>0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175" t="s">
        <v>142</v>
      </c>
      <c r="AT139" s="183" t="s">
        <v>72</v>
      </c>
      <c r="AU139" s="183" t="s">
        <v>81</v>
      </c>
      <c r="AY139" s="175" t="s">
        <v>124</v>
      </c>
      <c r="BK139" s="184">
        <f>BK140</f>
        <v>0</v>
      </c>
    </row>
    <row r="140" s="2" customFormat="1" ht="16.5" customHeight="1">
      <c r="A140" s="34"/>
      <c r="B140" s="154"/>
      <c r="C140" s="187" t="s">
        <v>123</v>
      </c>
      <c r="D140" s="187" t="s">
        <v>214</v>
      </c>
      <c r="E140" s="188" t="s">
        <v>494</v>
      </c>
      <c r="F140" s="189" t="s">
        <v>495</v>
      </c>
      <c r="G140" s="190" t="s">
        <v>122</v>
      </c>
      <c r="H140" s="191">
        <v>1</v>
      </c>
      <c r="I140" s="192"/>
      <c r="J140" s="193">
        <f>ROUND(I140*H140,2)</f>
        <v>0</v>
      </c>
      <c r="K140" s="189" t="s">
        <v>134</v>
      </c>
      <c r="L140" s="35"/>
      <c r="M140" s="196" t="s">
        <v>1</v>
      </c>
      <c r="N140" s="197" t="s">
        <v>38</v>
      </c>
      <c r="O140" s="198"/>
      <c r="P140" s="199">
        <f>O140*H140</f>
        <v>0</v>
      </c>
      <c r="Q140" s="199">
        <v>0</v>
      </c>
      <c r="R140" s="199">
        <f>Q140*H140</f>
        <v>0</v>
      </c>
      <c r="S140" s="199">
        <v>0</v>
      </c>
      <c r="T140" s="200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167" t="s">
        <v>496</v>
      </c>
      <c r="AT140" s="167" t="s">
        <v>214</v>
      </c>
      <c r="AU140" s="167" t="s">
        <v>83</v>
      </c>
      <c r="AY140" s="15" t="s">
        <v>124</v>
      </c>
      <c r="BE140" s="168">
        <f>IF(N140="základní",J140,0)</f>
        <v>0</v>
      </c>
      <c r="BF140" s="168">
        <f>IF(N140="snížená",J140,0)</f>
        <v>0</v>
      </c>
      <c r="BG140" s="168">
        <f>IF(N140="zákl. přenesená",J140,0)</f>
        <v>0</v>
      </c>
      <c r="BH140" s="168">
        <f>IF(N140="sníž. přenesená",J140,0)</f>
        <v>0</v>
      </c>
      <c r="BI140" s="168">
        <f>IF(N140="nulová",J140,0)</f>
        <v>0</v>
      </c>
      <c r="BJ140" s="15" t="s">
        <v>81</v>
      </c>
      <c r="BK140" s="168">
        <f>ROUND(I140*H140,2)</f>
        <v>0</v>
      </c>
      <c r="BL140" s="15" t="s">
        <v>496</v>
      </c>
      <c r="BM140" s="167" t="s">
        <v>497</v>
      </c>
    </row>
    <row r="141" s="2" customFormat="1" ht="6.96" customHeight="1">
      <c r="A141" s="34"/>
      <c r="B141" s="56"/>
      <c r="C141" s="57"/>
      <c r="D141" s="57"/>
      <c r="E141" s="57"/>
      <c r="F141" s="57"/>
      <c r="G141" s="57"/>
      <c r="H141" s="57"/>
      <c r="I141" s="57"/>
      <c r="J141" s="57"/>
      <c r="K141" s="57"/>
      <c r="L141" s="35"/>
      <c r="M141" s="34"/>
      <c r="O141" s="34"/>
      <c r="P141" s="34"/>
      <c r="Q141" s="34"/>
      <c r="R141" s="34"/>
      <c r="S141" s="34"/>
      <c r="T141" s="34"/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</row>
  </sheetData>
  <autoFilter ref="C120:K140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DESKTOP-06O7J49\Petr Šroll</dc:creator>
  <cp:lastModifiedBy>DESKTOP-06O7J49\Petr Šroll</cp:lastModifiedBy>
  <dcterms:created xsi:type="dcterms:W3CDTF">2022-10-24T09:58:26Z</dcterms:created>
  <dcterms:modified xsi:type="dcterms:W3CDTF">2022-10-24T09:58:27Z</dcterms:modified>
</cp:coreProperties>
</file>